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eaee7751ac0f06b/Documents/HO/Financial Planners/"/>
    </mc:Choice>
  </mc:AlternateContent>
  <xr:revisionPtr revIDLastSave="0" documentId="8_{825F4AB4-614A-46A1-A702-353557E5DDFA}" xr6:coauthVersionLast="47" xr6:coauthVersionMax="47" xr10:uidLastSave="{00000000-0000-0000-0000-000000000000}"/>
  <bookViews>
    <workbookView xWindow="-120" yWindow="-120" windowWidth="29040" windowHeight="15720" xr2:uid="{6DBC4DF6-1A5B-4837-BCD2-7C695191384A}"/>
  </bookViews>
  <sheets>
    <sheet name="Financials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3" i="2" l="1"/>
  <c r="G16" i="2"/>
  <c r="J16" i="2" s="1"/>
  <c r="M16" i="2" s="1"/>
  <c r="G17" i="2"/>
  <c r="J17" i="2" s="1"/>
  <c r="M17" i="2" s="1"/>
  <c r="G12" i="2"/>
  <c r="J12" i="2" s="1"/>
  <c r="S12" i="2" s="1"/>
  <c r="G8" i="2"/>
  <c r="J8" i="2" s="1"/>
  <c r="M8" i="2" s="1"/>
  <c r="P8" i="2"/>
  <c r="S8" i="2"/>
  <c r="S15" i="2"/>
  <c r="S9" i="2"/>
  <c r="P15" i="2"/>
  <c r="G14" i="2"/>
  <c r="J14" i="2" s="1"/>
  <c r="M14" i="2" s="1"/>
  <c r="G18" i="2"/>
  <c r="J18" i="2" s="1"/>
  <c r="M18" i="2" s="1"/>
  <c r="G20" i="2"/>
  <c r="J20" i="2"/>
  <c r="G19" i="2"/>
  <c r="J19" i="2" s="1"/>
  <c r="M19" i="2" s="1"/>
  <c r="G15" i="2"/>
  <c r="J15" i="2" s="1"/>
  <c r="M15" i="2" s="1"/>
  <c r="G11" i="2"/>
  <c r="J11" i="2" s="1"/>
  <c r="M11" i="2" s="1"/>
  <c r="G10" i="2"/>
  <c r="J10" i="2" s="1"/>
  <c r="M10" i="2" s="1"/>
  <c r="G9" i="2"/>
  <c r="J9" i="2" s="1"/>
  <c r="M9" i="2" s="1"/>
  <c r="G7" i="2"/>
  <c r="J7" i="2" s="1"/>
  <c r="P14" i="2"/>
  <c r="P16" i="2"/>
  <c r="P17" i="2"/>
  <c r="P18" i="2"/>
  <c r="P19" i="2"/>
  <c r="P20" i="2"/>
  <c r="S10" i="2"/>
  <c r="S11" i="2"/>
  <c r="S13" i="2"/>
  <c r="S14" i="2"/>
  <c r="S16" i="2"/>
  <c r="S17" i="2"/>
  <c r="S18" i="2"/>
  <c r="S19" i="2"/>
  <c r="S20" i="2"/>
  <c r="S6" i="2"/>
  <c r="P10" i="2"/>
  <c r="P11" i="2"/>
  <c r="P12" i="2"/>
  <c r="P6" i="2"/>
  <c r="G6" i="2"/>
  <c r="J6" i="2" s="1"/>
  <c r="M6" i="2" s="1"/>
  <c r="BO6" i="2"/>
  <c r="BO8" i="2"/>
  <c r="M20" i="2"/>
  <c r="AY31" i="2"/>
  <c r="AY32" i="2" s="1"/>
  <c r="BO17" i="2"/>
  <c r="BO14" i="2"/>
  <c r="BO16" i="2"/>
  <c r="M13" i="2"/>
  <c r="M12" i="2" l="1"/>
  <c r="S21" i="2"/>
  <c r="J26" i="2" s="1"/>
  <c r="J21" i="2"/>
  <c r="J32" i="2" s="1"/>
  <c r="J34" i="2" s="1" a="1"/>
  <c r="J34" i="2" s="1"/>
  <c r="M21" i="2"/>
  <c r="J24" i="2" s="1"/>
  <c r="P21" i="2"/>
  <c r="J25" i="2" s="1"/>
  <c r="J23" i="2" l="1"/>
  <c r="J27" i="2" s="1"/>
  <c r="J36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<sst xmlns="http://schemas.openxmlformats.org/spreadsheetml/2006/main" count="65" uniqueCount="62">
  <si>
    <t xml:space="preserve">   </t>
  </si>
  <si>
    <t xml:space="preserve">Please note this is an example only and does not guarantee income. </t>
  </si>
  <si>
    <t>PRODUCT COST</t>
  </si>
  <si>
    <t>VENUE HIRE</t>
  </si>
  <si>
    <t>STAFF COSTS</t>
  </si>
  <si>
    <t>No. Head Per Activity</t>
  </si>
  <si>
    <t>Cost Per    Head</t>
  </si>
  <si>
    <t>Income per Activity</t>
  </si>
  <si>
    <t>No Per Week</t>
  </si>
  <si>
    <t>Number of Weeks</t>
  </si>
  <si>
    <t>Total  Income</t>
  </si>
  <si>
    <t>Cost Per Activity</t>
  </si>
  <si>
    <t>Inc VAT</t>
  </si>
  <si>
    <t>Cost Per Session</t>
  </si>
  <si>
    <t xml:space="preserve"> Cost</t>
  </si>
  <si>
    <t>Session Staff Costs</t>
  </si>
  <si>
    <t>Cost</t>
  </si>
  <si>
    <t>Flat Licence Fee</t>
  </si>
  <si>
    <t>Children</t>
  </si>
  <si>
    <t xml:space="preserve">Tiny Treasures (TT) Monthly (90 mins. Newborn - 1 year keepsake classes. Often in Cafes, community spaces) </t>
  </si>
  <si>
    <t>VAT</t>
  </si>
  <si>
    <t xml:space="preserve">Baby Discover (BD) (45 mins. Weekly classes -  6 months to 18 months. Often in Cafes, family friendly venues, village halls etc </t>
  </si>
  <si>
    <t>Baby Discover Play(BDP) ( 1 hour. 6 week course  for  2- 6 month olds. Often in Cafes, family friendly venues, village halls etc)</t>
  </si>
  <si>
    <t>Total</t>
  </si>
  <si>
    <t xml:space="preserve">Little Explorer  (LE) (50 mins. Weekly classes - STEM based  for 18mths to 5 years. Often in partnership venues- Softplay, museums, libraries, family frindly centres etc ) </t>
  </si>
  <si>
    <t>Create Club After School (CC) (1- 2.5hrs. Weekly classes: 5 - 11 yrs - often in the school at ~3.30pm)</t>
  </si>
  <si>
    <t xml:space="preserve">Family Fun Session (FF) (1 hour. 2- 11 year olds, usually in holidays in family friendly venues). </t>
  </si>
  <si>
    <t xml:space="preserve">Create Club Holiday (CCH) (half day/all day. Holiday camps - in school holidays. In a safe and secure venue with outdoor space - schools work well.) </t>
  </si>
  <si>
    <t>Creative Teens (CT)  (1-2 hrs. 13 - 17yr old workshops- we have plans for these but not a large part of our business)</t>
  </si>
  <si>
    <t>Adults</t>
  </si>
  <si>
    <t xml:space="preserve">Create &amp; Sip; Paint &amp; Sip : 2 hours. Canva workshops. Often in  nice bar, café  up market venues etc) </t>
  </si>
  <si>
    <t>Create &amp; Sip:  Sketchbooking: 2 hours. Adult workshops. Often in  nice bar, café, up market venues etc)</t>
  </si>
  <si>
    <t>Create &amp; Sip: Crafternoons: 90 hour. Retired people - adult workshops. In garden centre, café, up etc,</t>
  </si>
  <si>
    <t>Creative Get togethers (CGT) (1- 2 hours. Parties and get togethers for grown ups! Oftern just a social event but can alo be parties, hen parties etc, Activities can Paint and Sip, or crafts etc tailored to their needs)</t>
  </si>
  <si>
    <t>Annual</t>
  </si>
  <si>
    <t xml:space="preserve">Create &amp; Sip - Carehome: Weekly  Workshops </t>
  </si>
  <si>
    <t>Additionals</t>
  </si>
  <si>
    <t xml:space="preserve">Arty Party (Children party- we provide the entertainment host supplies the venue usually a hall or their home) </t>
  </si>
  <si>
    <t>Events (1 - 6 hours. Local companies looking for event entertainment)</t>
  </si>
  <si>
    <t xml:space="preserve">12 Month Income :  </t>
  </si>
  <si>
    <t xml:space="preserve">Product Costs:  </t>
  </si>
  <si>
    <t xml:space="preserve">Venue Hire:  </t>
  </si>
  <si>
    <t xml:space="preserve">Activity Staff Costs:  </t>
  </si>
  <si>
    <t xml:space="preserve">ANNUAL GROSS PROFITS:   </t>
  </si>
  <si>
    <t xml:space="preserve"> Cost for admin staff </t>
  </si>
  <si>
    <t xml:space="preserve">Monthly Central Staff:   </t>
  </si>
  <si>
    <t xml:space="preserve">Cost for marketing   </t>
  </si>
  <si>
    <t xml:space="preserve">Monthly Marketing Costs:   </t>
  </si>
  <si>
    <t xml:space="preserve">Operational costs  </t>
  </si>
  <si>
    <t xml:space="preserve">Monthly Accounting, Admin &amp; Office Costs:   </t>
  </si>
  <si>
    <t xml:space="preserve">Canva Design £10, Digital Tax £20, CRM £24, Booking System £10 </t>
  </si>
  <si>
    <t>Cost for Licence Fee</t>
  </si>
  <si>
    <t xml:space="preserve">Monthly Licence Fee inc VAT:   </t>
  </si>
  <si>
    <t xml:space="preserve">This is 10% of turnover or your contracted amount whichever is higher </t>
  </si>
  <si>
    <t>Licence Fee</t>
  </si>
  <si>
    <t>Business loan</t>
  </si>
  <si>
    <t>Loan amount @  6%)  over  60 months</t>
  </si>
  <si>
    <t xml:space="preserve">ANNUAL TOTAL EXPENSES:   </t>
  </si>
  <si>
    <t>Licence fee options</t>
  </si>
  <si>
    <t>Y</t>
  </si>
  <si>
    <t xml:space="preserve">TOTAL ESTIMATED ANNUAL PROFIT:   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</si>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</sst>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£&quot;#,##0"/>
    <numFmt numFmtId="165" formatCode="#,##0.00;\(#,##0.00\)"/>
    <numFmt numFmtId="166" formatCode="&quot;£&quot;#,##0.00"/>
  </numFmts>
  <fonts count="13" x14ac:knownFonts="1">
    <font>
      <sz val="11"/>
      <color theme="1"/>
      <name val="Calibri"/>
      <family val="2"/>
      <scheme val="minor"/>
    </font>
    <font>
      <sz val="10"/>
      <color theme="1"/>
      <name val="Open Sans"/>
      <family val="2"/>
    </font>
    <font>
      <sz val="11"/>
      <color theme="1"/>
      <name val="Open Sans"/>
      <family val="2"/>
    </font>
    <font>
      <b/>
      <u/>
      <sz val="10"/>
      <color rgb="FFC00000"/>
      <name val="Open Sans"/>
      <family val="2"/>
    </font>
    <font>
      <b/>
      <sz val="10"/>
      <color theme="1"/>
      <name val="Open Sans"/>
      <family val="2"/>
    </font>
    <font>
      <b/>
      <sz val="11"/>
      <color theme="1"/>
      <name val="Open Sans"/>
      <family val="2"/>
    </font>
    <font>
      <b/>
      <sz val="10"/>
      <color theme="0"/>
      <name val="Open Sans"/>
      <family val="2"/>
    </font>
    <font>
      <sz val="10"/>
      <name val="Open Sans"/>
      <family val="2"/>
    </font>
    <font>
      <sz val="10"/>
      <color theme="3"/>
      <name val="Open Sans"/>
      <family val="2"/>
    </font>
    <font>
      <b/>
      <sz val="10"/>
      <name val="Open Sans"/>
      <family val="2"/>
    </font>
    <font>
      <u/>
      <sz val="10"/>
      <color theme="1"/>
      <name val="Open Sans"/>
      <family val="2"/>
    </font>
    <font>
      <b/>
      <sz val="12"/>
      <color theme="1"/>
      <name val="Calibri"/>
      <family val="2"/>
      <scheme val="minor"/>
    </font>
    <font>
      <sz val="10"/>
      <color rgb="FF000000"/>
      <name val="Open Sans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B9B9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4" fillId="2" borderId="0" xfId="0" applyFont="1" applyFill="1" applyAlignment="1">
      <alignment vertical="center" wrapText="1"/>
    </xf>
    <xf numFmtId="0" fontId="1" fillId="6" borderId="0" xfId="0" applyFont="1" applyFill="1" applyAlignment="1">
      <alignment vertical="center" wrapText="1"/>
    </xf>
    <xf numFmtId="164" fontId="1" fillId="6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6" fillId="6" borderId="0" xfId="0" applyFont="1" applyFill="1" applyAlignment="1">
      <alignment vertical="center" wrapText="1"/>
    </xf>
    <xf numFmtId="164" fontId="1" fillId="2" borderId="0" xfId="0" applyNumberFormat="1" applyFont="1" applyFill="1" applyAlignment="1">
      <alignment horizontal="center" vertical="center"/>
    </xf>
    <xf numFmtId="164" fontId="4" fillId="7" borderId="1" xfId="0" applyNumberFormat="1" applyFont="1" applyFill="1" applyBorder="1" applyAlignment="1">
      <alignment horizontal="center" vertical="center" wrapText="1"/>
    </xf>
    <xf numFmtId="164" fontId="4" fillId="7" borderId="2" xfId="0" applyNumberFormat="1" applyFont="1" applyFill="1" applyBorder="1" applyAlignment="1">
      <alignment horizontal="center" vertical="center" wrapText="1"/>
    </xf>
    <xf numFmtId="164" fontId="4" fillId="7" borderId="3" xfId="0" applyNumberFormat="1" applyFont="1" applyFill="1" applyBorder="1" applyAlignment="1">
      <alignment horizontal="center" vertical="center" wrapText="1"/>
    </xf>
    <xf numFmtId="164" fontId="4" fillId="7" borderId="4" xfId="0" applyNumberFormat="1" applyFont="1" applyFill="1" applyBorder="1" applyAlignment="1">
      <alignment horizontal="center" vertical="center" wrapText="1"/>
    </xf>
    <xf numFmtId="164" fontId="4" fillId="7" borderId="5" xfId="0" applyNumberFormat="1" applyFont="1" applyFill="1" applyBorder="1" applyAlignment="1">
      <alignment horizontal="center" vertical="center" wrapText="1"/>
    </xf>
    <xf numFmtId="164" fontId="1" fillId="6" borderId="0" xfId="0" applyNumberFormat="1" applyFont="1" applyFill="1" applyAlignment="1">
      <alignment horizontal="center" vertical="center" wrapText="1"/>
    </xf>
    <xf numFmtId="0" fontId="1" fillId="0" borderId="6" xfId="0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4" fontId="1" fillId="3" borderId="7" xfId="0" applyNumberFormat="1" applyFont="1" applyFill="1" applyBorder="1" applyAlignment="1" applyProtection="1">
      <alignment horizontal="center" vertical="center"/>
      <protection locked="0"/>
    </xf>
    <xf numFmtId="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6" xfId="0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4" fontId="1" fillId="5" borderId="15" xfId="0" applyNumberFormat="1" applyFont="1" applyFill="1" applyBorder="1" applyAlignment="1" applyProtection="1">
      <alignment horizontal="center" vertical="center"/>
      <protection locked="0"/>
    </xf>
    <xf numFmtId="4" fontId="1" fillId="5" borderId="10" xfId="0" applyNumberFormat="1" applyFont="1" applyFill="1" applyBorder="1" applyAlignment="1" applyProtection="1">
      <alignment horizontal="center" vertical="center"/>
      <protection locked="0"/>
    </xf>
    <xf numFmtId="165" fontId="5" fillId="7" borderId="20" xfId="0" applyNumberFormat="1" applyFont="1" applyFill="1" applyBorder="1" applyAlignment="1">
      <alignment horizontal="center" vertical="center"/>
    </xf>
    <xf numFmtId="164" fontId="2" fillId="6" borderId="0" xfId="0" applyNumberFormat="1" applyFont="1" applyFill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165" fontId="5" fillId="0" borderId="3" xfId="0" applyNumberFormat="1" applyFont="1" applyBorder="1" applyAlignment="1">
      <alignment horizontal="center" vertical="center"/>
    </xf>
    <xf numFmtId="165" fontId="5" fillId="0" borderId="20" xfId="0" applyNumberFormat="1" applyFont="1" applyBorder="1" applyAlignment="1">
      <alignment horizontal="center" vertical="center"/>
    </xf>
    <xf numFmtId="2" fontId="1" fillId="2" borderId="0" xfId="0" applyNumberFormat="1" applyFont="1" applyFill="1" applyAlignment="1">
      <alignment horizontal="center" vertical="center"/>
    </xf>
    <xf numFmtId="165" fontId="5" fillId="8" borderId="20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right" vertical="center"/>
    </xf>
    <xf numFmtId="9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164" fontId="4" fillId="2" borderId="0" xfId="0" applyNumberFormat="1" applyFont="1" applyFill="1" applyAlignment="1">
      <alignment horizontal="center" vertical="center"/>
    </xf>
    <xf numFmtId="0" fontId="9" fillId="0" borderId="0" xfId="0" applyFont="1" applyAlignment="1" applyProtection="1">
      <alignment horizontal="center" vertical="center"/>
      <protection locked="0"/>
    </xf>
    <xf numFmtId="165" fontId="5" fillId="9" borderId="20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top"/>
    </xf>
    <xf numFmtId="164" fontId="1" fillId="0" borderId="0" xfId="0" applyNumberFormat="1" applyFont="1" applyAlignment="1">
      <alignment horizontal="center" vertical="center" wrapText="1"/>
    </xf>
    <xf numFmtId="4" fontId="4" fillId="3" borderId="14" xfId="0" applyNumberFormat="1" applyFont="1" applyFill="1" applyBorder="1" applyAlignment="1">
      <alignment horizontal="center" vertical="center"/>
    </xf>
    <xf numFmtId="165" fontId="4" fillId="3" borderId="14" xfId="0" applyNumberFormat="1" applyFont="1" applyFill="1" applyBorder="1" applyAlignment="1">
      <alignment horizontal="center" vertical="center"/>
    </xf>
    <xf numFmtId="4" fontId="1" fillId="4" borderId="13" xfId="0" applyNumberFormat="1" applyFont="1" applyFill="1" applyBorder="1" applyAlignment="1" applyProtection="1">
      <alignment horizontal="center" vertical="center"/>
      <protection locked="0"/>
    </xf>
    <xf numFmtId="4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Alignment="1">
      <alignment horizontal="center" vertical="center" wrapText="1"/>
    </xf>
    <xf numFmtId="166" fontId="5" fillId="8" borderId="3" xfId="0" applyNumberFormat="1" applyFont="1" applyFill="1" applyBorder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164" fontId="2" fillId="2" borderId="0" xfId="0" applyNumberFormat="1" applyFont="1" applyFill="1" applyAlignment="1">
      <alignment horizontal="center" vertical="center"/>
    </xf>
    <xf numFmtId="165" fontId="4" fillId="3" borderId="24" xfId="0" applyNumberFormat="1" applyFont="1" applyFill="1" applyBorder="1" applyAlignment="1">
      <alignment horizontal="center" vertical="center"/>
    </xf>
    <xf numFmtId="165" fontId="4" fillId="3" borderId="25" xfId="0" applyNumberFormat="1" applyFont="1" applyFill="1" applyBorder="1" applyAlignment="1">
      <alignment horizontal="center" vertical="center"/>
    </xf>
    <xf numFmtId="165" fontId="4" fillId="3" borderId="26" xfId="0" applyNumberFormat="1" applyFont="1" applyFill="1" applyBorder="1" applyAlignment="1">
      <alignment horizontal="center" vertical="center"/>
    </xf>
    <xf numFmtId="165" fontId="4" fillId="3" borderId="27" xfId="0" applyNumberFormat="1" applyFont="1" applyFill="1" applyBorder="1" applyAlignment="1">
      <alignment horizontal="center" vertical="center"/>
    </xf>
    <xf numFmtId="165" fontId="4" fillId="4" borderId="24" xfId="0" applyNumberFormat="1" applyFont="1" applyFill="1" applyBorder="1" applyAlignment="1">
      <alignment horizontal="center" vertical="center"/>
    </xf>
    <xf numFmtId="165" fontId="4" fillId="4" borderId="25" xfId="0" applyNumberFormat="1" applyFont="1" applyFill="1" applyBorder="1" applyAlignment="1">
      <alignment horizontal="center" vertical="center"/>
    </xf>
    <xf numFmtId="165" fontId="4" fillId="4" borderId="28" xfId="0" applyNumberFormat="1" applyFont="1" applyFill="1" applyBorder="1" applyAlignment="1">
      <alignment horizontal="center" vertical="center"/>
    </xf>
    <xf numFmtId="165" fontId="4" fillId="5" borderId="26" xfId="0" applyNumberFormat="1" applyFont="1" applyFill="1" applyBorder="1" applyAlignment="1">
      <alignment horizontal="center" vertical="center"/>
    </xf>
    <xf numFmtId="165" fontId="4" fillId="5" borderId="25" xfId="0" applyNumberFormat="1" applyFont="1" applyFill="1" applyBorder="1" applyAlignment="1">
      <alignment horizontal="center" vertical="center"/>
    </xf>
    <xf numFmtId="164" fontId="4" fillId="7" borderId="22" xfId="0" applyNumberFormat="1" applyFont="1" applyFill="1" applyBorder="1" applyAlignment="1">
      <alignment horizontal="center" vertical="center" wrapText="1"/>
    </xf>
    <xf numFmtId="9" fontId="7" fillId="3" borderId="12" xfId="0" quotePrefix="1" applyNumberFormat="1" applyFont="1" applyFill="1" applyBorder="1" applyAlignment="1">
      <alignment horizontal="center" vertical="center" wrapText="1"/>
    </xf>
    <xf numFmtId="9" fontId="1" fillId="3" borderId="12" xfId="0" quotePrefix="1" applyNumberFormat="1" applyFont="1" applyFill="1" applyBorder="1" applyAlignment="1">
      <alignment horizontal="center" vertical="center" wrapText="1"/>
    </xf>
    <xf numFmtId="9" fontId="1" fillId="3" borderId="17" xfId="0" quotePrefix="1" applyNumberFormat="1" applyFont="1" applyFill="1" applyBorder="1" applyAlignment="1">
      <alignment horizontal="center" vertical="center" wrapText="1"/>
    </xf>
    <xf numFmtId="9" fontId="7" fillId="3" borderId="17" xfId="0" quotePrefix="1" applyNumberFormat="1" applyFont="1" applyFill="1" applyBorder="1" applyAlignment="1">
      <alignment horizontal="center" vertical="center" wrapText="1"/>
    </xf>
    <xf numFmtId="9" fontId="7" fillId="4" borderId="14" xfId="0" quotePrefix="1" applyNumberFormat="1" applyFont="1" applyFill="1" applyBorder="1" applyAlignment="1">
      <alignment horizontal="center" vertical="center" wrapText="1"/>
    </xf>
    <xf numFmtId="9" fontId="7" fillId="4" borderId="12" xfId="0" quotePrefix="1" applyNumberFormat="1" applyFont="1" applyFill="1" applyBorder="1" applyAlignment="1">
      <alignment horizontal="center" vertical="center" wrapText="1"/>
    </xf>
    <xf numFmtId="9" fontId="1" fillId="4" borderId="12" xfId="0" quotePrefix="1" applyNumberFormat="1" applyFont="1" applyFill="1" applyBorder="1" applyAlignment="1">
      <alignment horizontal="center" vertical="center" wrapText="1"/>
    </xf>
    <xf numFmtId="9" fontId="7" fillId="4" borderId="19" xfId="0" quotePrefix="1" applyNumberFormat="1" applyFont="1" applyFill="1" applyBorder="1" applyAlignment="1">
      <alignment horizontal="center" vertical="center" wrapText="1"/>
    </xf>
    <xf numFmtId="9" fontId="7" fillId="5" borderId="8" xfId="0" quotePrefix="1" applyNumberFormat="1" applyFont="1" applyFill="1" applyBorder="1" applyAlignment="1">
      <alignment horizontal="center" vertical="center" wrapText="1"/>
    </xf>
    <xf numFmtId="9" fontId="7" fillId="5" borderId="12" xfId="0" quotePrefix="1" applyNumberFormat="1" applyFont="1" applyFill="1" applyBorder="1" applyAlignment="1">
      <alignment horizontal="center" vertical="center" wrapText="1"/>
    </xf>
    <xf numFmtId="164" fontId="4" fillId="7" borderId="23" xfId="0" applyNumberFormat="1" applyFont="1" applyFill="1" applyBorder="1" applyAlignment="1">
      <alignment horizontal="center" vertical="center" wrapText="1"/>
    </xf>
    <xf numFmtId="0" fontId="1" fillId="3" borderId="14" xfId="0" applyFont="1" applyFill="1" applyBorder="1" applyAlignment="1" applyProtection="1">
      <alignment horizontal="center" vertical="center"/>
      <protection locked="0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8" xfId="0" applyFont="1" applyFill="1" applyBorder="1" applyAlignment="1" applyProtection="1">
      <alignment horizontal="center" vertical="center"/>
      <protection locked="0"/>
    </xf>
    <xf numFmtId="0" fontId="1" fillId="3" borderId="17" xfId="0" applyFont="1" applyFill="1" applyBorder="1" applyAlignment="1" applyProtection="1">
      <alignment horizontal="center" vertical="center"/>
      <protection locked="0"/>
    </xf>
    <xf numFmtId="0" fontId="1" fillId="4" borderId="22" xfId="0" applyFont="1" applyFill="1" applyBorder="1" applyAlignment="1" applyProtection="1">
      <alignment horizontal="center" vertical="center"/>
      <protection locked="0"/>
    </xf>
    <xf numFmtId="0" fontId="1" fillId="4" borderId="17" xfId="0" applyFont="1" applyFill="1" applyBorder="1" applyAlignment="1" applyProtection="1">
      <alignment horizontal="center" vertical="center"/>
      <protection locked="0"/>
    </xf>
    <xf numFmtId="0" fontId="1" fillId="4" borderId="19" xfId="0" applyFont="1" applyFill="1" applyBorder="1" applyAlignment="1" applyProtection="1">
      <alignment horizontal="center" vertical="center"/>
      <protection locked="0"/>
    </xf>
    <xf numFmtId="0" fontId="1" fillId="5" borderId="8" xfId="0" applyFont="1" applyFill="1" applyBorder="1" applyAlignment="1" applyProtection="1">
      <alignment horizontal="center" vertical="center"/>
      <protection locked="0"/>
    </xf>
    <xf numFmtId="0" fontId="1" fillId="5" borderId="12" xfId="0" applyFont="1" applyFill="1" applyBorder="1" applyAlignment="1" applyProtection="1">
      <alignment horizontal="center" vertical="center"/>
      <protection locked="0"/>
    </xf>
    <xf numFmtId="4" fontId="1" fillId="3" borderId="14" xfId="0" applyNumberFormat="1" applyFont="1" applyFill="1" applyBorder="1" applyAlignment="1" applyProtection="1">
      <alignment horizontal="center" vertical="center"/>
      <protection locked="0"/>
    </xf>
    <xf numFmtId="4" fontId="1" fillId="3" borderId="12" xfId="0" applyNumberFormat="1" applyFont="1" applyFill="1" applyBorder="1" applyAlignment="1" applyProtection="1">
      <alignment horizontal="center" vertical="center"/>
      <protection locked="0"/>
    </xf>
    <xf numFmtId="4" fontId="1" fillId="3" borderId="8" xfId="0" applyNumberFormat="1" applyFont="1" applyFill="1" applyBorder="1" applyAlignment="1" applyProtection="1">
      <alignment horizontal="center" vertical="center"/>
      <protection locked="0"/>
    </xf>
    <xf numFmtId="4" fontId="1" fillId="3" borderId="17" xfId="0" applyNumberFormat="1" applyFont="1" applyFill="1" applyBorder="1" applyAlignment="1" applyProtection="1">
      <alignment horizontal="center" vertical="center"/>
      <protection locked="0"/>
    </xf>
    <xf numFmtId="4" fontId="1" fillId="4" borderId="14" xfId="0" applyNumberFormat="1" applyFont="1" applyFill="1" applyBorder="1" applyAlignment="1" applyProtection="1">
      <alignment horizontal="center" vertical="center"/>
      <protection locked="0"/>
    </xf>
    <xf numFmtId="4" fontId="1" fillId="4" borderId="12" xfId="0" applyNumberFormat="1" applyFont="1" applyFill="1" applyBorder="1" applyAlignment="1" applyProtection="1">
      <alignment horizontal="center" vertical="center"/>
      <protection locked="0"/>
    </xf>
    <xf numFmtId="4" fontId="1" fillId="4" borderId="19" xfId="0" applyNumberFormat="1" applyFont="1" applyFill="1" applyBorder="1" applyAlignment="1" applyProtection="1">
      <alignment horizontal="center" vertical="center"/>
      <protection locked="0"/>
    </xf>
    <xf numFmtId="4" fontId="1" fillId="5" borderId="8" xfId="0" applyNumberFormat="1" applyFont="1" applyFill="1" applyBorder="1" applyAlignment="1" applyProtection="1">
      <alignment horizontal="center" vertical="center"/>
      <protection locked="0"/>
    </xf>
    <xf numFmtId="4" fontId="1" fillId="5" borderId="12" xfId="0" applyNumberFormat="1" applyFont="1" applyFill="1" applyBorder="1" applyAlignment="1" applyProtection="1">
      <alignment horizontal="center" vertical="center"/>
      <protection locked="0"/>
    </xf>
    <xf numFmtId="0" fontId="1" fillId="4" borderId="14" xfId="0" applyFont="1" applyFill="1" applyBorder="1" applyAlignment="1" applyProtection="1">
      <alignment horizontal="center" vertical="center"/>
      <protection locked="0"/>
    </xf>
    <xf numFmtId="0" fontId="1" fillId="4" borderId="12" xfId="0" applyFont="1" applyFill="1" applyBorder="1" applyAlignment="1" applyProtection="1">
      <alignment horizontal="center" vertical="center"/>
      <protection locked="0"/>
    </xf>
    <xf numFmtId="164" fontId="4" fillId="7" borderId="29" xfId="0" applyNumberFormat="1" applyFont="1" applyFill="1" applyBorder="1" applyAlignment="1">
      <alignment horizontal="center" vertical="center" wrapText="1"/>
    </xf>
    <xf numFmtId="9" fontId="7" fillId="3" borderId="14" xfId="0" quotePrefix="1" applyNumberFormat="1" applyFont="1" applyFill="1" applyBorder="1" applyAlignment="1">
      <alignment horizontal="center" vertical="center" wrapText="1"/>
    </xf>
    <xf numFmtId="4" fontId="1" fillId="3" borderId="15" xfId="0" applyNumberFormat="1" applyFont="1" applyFill="1" applyBorder="1" applyAlignment="1" applyProtection="1">
      <alignment horizontal="center" vertical="center"/>
      <protection locked="0"/>
    </xf>
    <xf numFmtId="9" fontId="1" fillId="3" borderId="8" xfId="0" quotePrefix="1" applyNumberFormat="1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vertical="center" wrapText="1"/>
    </xf>
    <xf numFmtId="164" fontId="1" fillId="2" borderId="0" xfId="0" applyNumberFormat="1" applyFont="1" applyFill="1" applyAlignment="1">
      <alignment horizontal="center" vertical="center" wrapText="1"/>
    </xf>
    <xf numFmtId="0" fontId="7" fillId="3" borderId="8" xfId="0" applyFont="1" applyFill="1" applyBorder="1" applyAlignment="1">
      <alignment vertical="center" wrapText="1"/>
    </xf>
    <xf numFmtId="0" fontId="7" fillId="3" borderId="12" xfId="0" applyFont="1" applyFill="1" applyBorder="1" applyAlignment="1">
      <alignment vertical="center" wrapText="1"/>
    </xf>
    <xf numFmtId="0" fontId="7" fillId="3" borderId="17" xfId="0" applyFont="1" applyFill="1" applyBorder="1" applyAlignment="1">
      <alignment vertical="center" wrapText="1"/>
    </xf>
    <xf numFmtId="0" fontId="7" fillId="4" borderId="14" xfId="0" applyFont="1" applyFill="1" applyBorder="1" applyAlignment="1">
      <alignment vertical="center" wrapText="1"/>
    </xf>
    <xf numFmtId="0" fontId="7" fillId="4" borderId="9" xfId="0" applyFont="1" applyFill="1" applyBorder="1" applyAlignment="1">
      <alignment vertical="center" wrapText="1"/>
    </xf>
    <xf numFmtId="0" fontId="7" fillId="4" borderId="16" xfId="0" applyFont="1" applyFill="1" applyBorder="1" applyAlignment="1">
      <alignment vertical="center" wrapText="1"/>
    </xf>
    <xf numFmtId="0" fontId="7" fillId="4" borderId="18" xfId="0" applyFont="1" applyFill="1" applyBorder="1" applyAlignment="1">
      <alignment vertical="center" wrapText="1"/>
    </xf>
    <xf numFmtId="0" fontId="7" fillId="5" borderId="15" xfId="0" applyFont="1" applyFill="1" applyBorder="1" applyAlignment="1">
      <alignment vertical="center" wrapText="1"/>
    </xf>
    <xf numFmtId="0" fontId="7" fillId="5" borderId="10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8" fillId="2" borderId="0" xfId="0" applyFont="1" applyFill="1" applyAlignment="1">
      <alignment horizontal="right" vertical="center" wrapText="1"/>
    </xf>
    <xf numFmtId="164" fontId="8" fillId="2" borderId="0" xfId="0" applyNumberFormat="1" applyFont="1" applyFill="1" applyAlignment="1">
      <alignment horizontal="right" vertic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left" vertical="center"/>
    </xf>
    <xf numFmtId="0" fontId="7" fillId="4" borderId="22" xfId="0" applyFont="1" applyFill="1" applyBorder="1" applyAlignment="1">
      <alignment vertical="center" wrapText="1"/>
    </xf>
    <xf numFmtId="0" fontId="12" fillId="3" borderId="14" xfId="0" applyFont="1" applyFill="1" applyBorder="1" applyAlignment="1">
      <alignment vertical="center" wrapText="1"/>
    </xf>
    <xf numFmtId="166" fontId="4" fillId="9" borderId="5" xfId="0" applyNumberFormat="1" applyFont="1" applyFill="1" applyBorder="1" applyAlignment="1">
      <alignment horizontal="right" vertical="center"/>
    </xf>
    <xf numFmtId="166" fontId="4" fillId="9" borderId="21" xfId="0" applyNumberFormat="1" applyFont="1" applyFill="1" applyBorder="1" applyAlignment="1">
      <alignment horizontal="right" vertical="center"/>
    </xf>
    <xf numFmtId="164" fontId="9" fillId="0" borderId="0" xfId="0" applyNumberFormat="1" applyFont="1" applyAlignment="1">
      <alignment horizontal="center" vertical="center"/>
    </xf>
    <xf numFmtId="166" fontId="4" fillId="2" borderId="5" xfId="0" applyNumberFormat="1" applyFont="1" applyFill="1" applyBorder="1" applyAlignment="1">
      <alignment horizontal="right" vertical="center"/>
    </xf>
    <xf numFmtId="166" fontId="4" fillId="2" borderId="21" xfId="0" applyNumberFormat="1" applyFont="1" applyFill="1" applyBorder="1" applyAlignment="1">
      <alignment horizontal="right" vertical="center"/>
    </xf>
    <xf numFmtId="166" fontId="4" fillId="0" borderId="5" xfId="0" applyNumberFormat="1" applyFont="1" applyBorder="1" applyAlignment="1">
      <alignment horizontal="right" vertical="center"/>
    </xf>
    <xf numFmtId="166" fontId="4" fillId="0" borderId="21" xfId="0" applyNumberFormat="1" applyFont="1" applyBorder="1" applyAlignment="1">
      <alignment horizontal="right" vertical="center"/>
    </xf>
    <xf numFmtId="166" fontId="4" fillId="0" borderId="30" xfId="0" applyNumberFormat="1" applyFont="1" applyBorder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164" fontId="3" fillId="6" borderId="0" xfId="0" applyNumberFormat="1" applyFont="1" applyFill="1" applyAlignment="1">
      <alignment horizontal="center" vertical="center"/>
    </xf>
    <xf numFmtId="0" fontId="4" fillId="5" borderId="15" xfId="0" applyFont="1" applyFill="1" applyBorder="1" applyAlignment="1">
      <alignment horizontal="center" vertical="center" textRotation="90" wrapText="1"/>
    </xf>
    <xf numFmtId="0" fontId="4" fillId="5" borderId="10" xfId="0" applyFont="1" applyFill="1" applyBorder="1" applyAlignment="1">
      <alignment horizontal="center" vertical="center" textRotation="90" wrapText="1"/>
    </xf>
    <xf numFmtId="0" fontId="4" fillId="3" borderId="4" xfId="0" applyFont="1" applyFill="1" applyBorder="1" applyAlignment="1">
      <alignment horizontal="center" vertical="center" textRotation="90"/>
    </xf>
    <xf numFmtId="0" fontId="4" fillId="3" borderId="9" xfId="0" applyFont="1" applyFill="1" applyBorder="1" applyAlignment="1">
      <alignment horizontal="center" vertical="center" textRotation="90"/>
    </xf>
    <xf numFmtId="0" fontId="4" fillId="4" borderId="7" xfId="0" applyFont="1" applyFill="1" applyBorder="1" applyAlignment="1">
      <alignment horizontal="center" vertical="center" textRotation="90"/>
    </xf>
    <xf numFmtId="0" fontId="4" fillId="4" borderId="10" xfId="0" applyFont="1" applyFill="1" applyBorder="1" applyAlignment="1">
      <alignment horizontal="center" vertical="center" textRotation="90"/>
    </xf>
    <xf numFmtId="0" fontId="4" fillId="4" borderId="18" xfId="0" applyFont="1" applyFill="1" applyBorder="1" applyAlignment="1">
      <alignment horizontal="center" vertical="center" textRotation="90"/>
    </xf>
    <xf numFmtId="0" fontId="11" fillId="0" borderId="0" xfId="0" applyFont="1" applyAlignment="1">
      <alignment horizontal="center" wrapText="1"/>
    </xf>
    <xf numFmtId="166" fontId="4" fillId="8" borderId="5" xfId="0" applyNumberFormat="1" applyFont="1" applyFill="1" applyBorder="1" applyAlignment="1">
      <alignment horizontal="right" vertical="center"/>
    </xf>
    <xf numFmtId="166" fontId="4" fillId="8" borderId="2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2">
    <dxf>
      <fill>
        <patternFill>
          <bgColor theme="9" tint="0.79998168889431442"/>
        </patternFill>
      </fill>
    </dxf>
    <dxf>
      <fill>
        <patternFill>
          <bgColor rgb="FFFFB3B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21167</xdr:colOff>
      <xdr:row>2</xdr:row>
      <xdr:rowOff>42334</xdr:rowOff>
    </xdr:from>
    <xdr:to>
      <xdr:col>14</xdr:col>
      <xdr:colOff>285751</xdr:colOff>
      <xdr:row>3</xdr:row>
      <xdr:rowOff>211667</xdr:rowOff>
    </xdr:to>
    <xdr:sp macro="" textlink="">
      <xdr:nvSpPr>
        <xdr:cNvPr id="4" name="Arrow: Down 3">
          <a:extLst>
            <a:ext uri="{FF2B5EF4-FFF2-40B4-BE49-F238E27FC236}">
              <a16:creationId xmlns:a16="http://schemas.microsoft.com/office/drawing/2014/main" id="{F085B37C-342E-455F-B2AD-C6F08268B375}"/>
            </a:ext>
          </a:extLst>
        </xdr:cNvPr>
        <xdr:cNvSpPr/>
      </xdr:nvSpPr>
      <xdr:spPr>
        <a:xfrm>
          <a:off x="11413067" y="490009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9</xdr:col>
      <xdr:colOff>0</xdr:colOff>
      <xdr:row>0</xdr:row>
      <xdr:rowOff>63500</xdr:rowOff>
    </xdr:from>
    <xdr:to>
      <xdr:col>11</xdr:col>
      <xdr:colOff>381000</xdr:colOff>
      <xdr:row>1</xdr:row>
      <xdr:rowOff>390525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3AF7273A-3F37-461C-BBF0-BE7BE6214363}"/>
            </a:ext>
          </a:extLst>
        </xdr:cNvPr>
        <xdr:cNvSpPr/>
      </xdr:nvSpPr>
      <xdr:spPr>
        <a:xfrm>
          <a:off x="7515225" y="63500"/>
          <a:ext cx="1485900" cy="527050"/>
        </a:xfrm>
        <a:prstGeom prst="rect">
          <a:avLst/>
        </a:prstGeom>
        <a:solidFill>
          <a:schemeClr val="accent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1200" b="1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Grey Arrow</a:t>
          </a:r>
          <a:r>
            <a:rPr lang="en-GB" sz="1200" b="1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s  = editable cells</a:t>
          </a:r>
          <a:endParaRPr lang="en-GB" sz="1200" b="1">
            <a:latin typeface="Open Sans" panose="020B0606030504020204" pitchFamily="34" charset="0"/>
            <a:ea typeface="Open Sans" panose="020B0606030504020204" pitchFamily="34" charset="0"/>
            <a:cs typeface="Open Sans" panose="020B0606030504020204" pitchFamily="34" charset="0"/>
          </a:endParaRPr>
        </a:p>
      </xdr:txBody>
    </xdr:sp>
    <xdr:clientData/>
  </xdr:twoCellAnchor>
  <xdr:twoCellAnchor>
    <xdr:from>
      <xdr:col>4</xdr:col>
      <xdr:colOff>412750</xdr:colOff>
      <xdr:row>2</xdr:row>
      <xdr:rowOff>0</xdr:rowOff>
    </xdr:from>
    <xdr:to>
      <xdr:col>17</xdr:col>
      <xdr:colOff>232834</xdr:colOff>
      <xdr:row>2</xdr:row>
      <xdr:rowOff>105833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FBF19A8F-5E2A-44B6-AB7F-B845BDB426AE}"/>
            </a:ext>
          </a:extLst>
        </xdr:cNvPr>
        <xdr:cNvSpPr/>
      </xdr:nvSpPr>
      <xdr:spPr>
        <a:xfrm>
          <a:off x="5184775" y="447675"/>
          <a:ext cx="8525934" cy="105833"/>
        </a:xfrm>
        <a:prstGeom prst="rect">
          <a:avLst/>
        </a:prstGeom>
        <a:solidFill>
          <a:schemeClr val="accent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17</xdr:col>
      <xdr:colOff>35984</xdr:colOff>
      <xdr:row>2</xdr:row>
      <xdr:rowOff>46567</xdr:rowOff>
    </xdr:from>
    <xdr:to>
      <xdr:col>17</xdr:col>
      <xdr:colOff>300568</xdr:colOff>
      <xdr:row>3</xdr:row>
      <xdr:rowOff>215900</xdr:rowOff>
    </xdr:to>
    <xdr:sp macro="" textlink="">
      <xdr:nvSpPr>
        <xdr:cNvPr id="7" name="Arrow: Down 6">
          <a:extLst>
            <a:ext uri="{FF2B5EF4-FFF2-40B4-BE49-F238E27FC236}">
              <a16:creationId xmlns:a16="http://schemas.microsoft.com/office/drawing/2014/main" id="{5E6103DE-0036-4F7D-AB0D-050558F67015}"/>
            </a:ext>
          </a:extLst>
        </xdr:cNvPr>
        <xdr:cNvSpPr/>
      </xdr:nvSpPr>
      <xdr:spPr>
        <a:xfrm>
          <a:off x="13513859" y="494242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353483</xdr:colOff>
      <xdr:row>2</xdr:row>
      <xdr:rowOff>46567</xdr:rowOff>
    </xdr:from>
    <xdr:to>
      <xdr:col>4</xdr:col>
      <xdr:colOff>618067</xdr:colOff>
      <xdr:row>3</xdr:row>
      <xdr:rowOff>215900</xdr:rowOff>
    </xdr:to>
    <xdr:sp macro="" textlink="">
      <xdr:nvSpPr>
        <xdr:cNvPr id="8" name="Arrow: Down 7">
          <a:extLst>
            <a:ext uri="{FF2B5EF4-FFF2-40B4-BE49-F238E27FC236}">
              <a16:creationId xmlns:a16="http://schemas.microsoft.com/office/drawing/2014/main" id="{5D597789-CE15-4245-A841-F66846D8F319}"/>
            </a:ext>
          </a:extLst>
        </xdr:cNvPr>
        <xdr:cNvSpPr/>
      </xdr:nvSpPr>
      <xdr:spPr>
        <a:xfrm>
          <a:off x="5125508" y="494242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5</xdr:col>
      <xdr:colOff>336551</xdr:colOff>
      <xdr:row>2</xdr:row>
      <xdr:rowOff>40217</xdr:rowOff>
    </xdr:from>
    <xdr:to>
      <xdr:col>5</xdr:col>
      <xdr:colOff>601135</xdr:colOff>
      <xdr:row>3</xdr:row>
      <xdr:rowOff>209550</xdr:rowOff>
    </xdr:to>
    <xdr:sp macro="" textlink="">
      <xdr:nvSpPr>
        <xdr:cNvPr id="9" name="Arrow: Down 8">
          <a:extLst>
            <a:ext uri="{FF2B5EF4-FFF2-40B4-BE49-F238E27FC236}">
              <a16:creationId xmlns:a16="http://schemas.microsoft.com/office/drawing/2014/main" id="{61BFFCA5-E522-4A4F-A71B-CB9B13AEC01E}"/>
            </a:ext>
          </a:extLst>
        </xdr:cNvPr>
        <xdr:cNvSpPr/>
      </xdr:nvSpPr>
      <xdr:spPr>
        <a:xfrm>
          <a:off x="6022976" y="487892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342902</xdr:colOff>
      <xdr:row>28</xdr:row>
      <xdr:rowOff>35983</xdr:rowOff>
    </xdr:from>
    <xdr:to>
      <xdr:col>4</xdr:col>
      <xdr:colOff>797985</xdr:colOff>
      <xdr:row>28</xdr:row>
      <xdr:rowOff>300567</xdr:rowOff>
    </xdr:to>
    <xdr:sp macro="" textlink="">
      <xdr:nvSpPr>
        <xdr:cNvPr id="10" name="Arrow: Down 9">
          <a:extLst>
            <a:ext uri="{FF2B5EF4-FFF2-40B4-BE49-F238E27FC236}">
              <a16:creationId xmlns:a16="http://schemas.microsoft.com/office/drawing/2014/main" id="{182085F6-3280-43B9-ACB9-ED73E582053B}"/>
            </a:ext>
          </a:extLst>
        </xdr:cNvPr>
        <xdr:cNvSpPr/>
      </xdr:nvSpPr>
      <xdr:spPr>
        <a:xfrm rot="16200000">
          <a:off x="5210177" y="7570258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342902</xdr:colOff>
      <xdr:row>29</xdr:row>
      <xdr:rowOff>35983</xdr:rowOff>
    </xdr:from>
    <xdr:to>
      <xdr:col>4</xdr:col>
      <xdr:colOff>797985</xdr:colOff>
      <xdr:row>29</xdr:row>
      <xdr:rowOff>300567</xdr:rowOff>
    </xdr:to>
    <xdr:sp macro="" textlink="">
      <xdr:nvSpPr>
        <xdr:cNvPr id="11" name="Arrow: Down 10">
          <a:extLst>
            <a:ext uri="{FF2B5EF4-FFF2-40B4-BE49-F238E27FC236}">
              <a16:creationId xmlns:a16="http://schemas.microsoft.com/office/drawing/2014/main" id="{BAF82165-EF0F-4AC7-BE2B-00F37734931B}"/>
            </a:ext>
          </a:extLst>
        </xdr:cNvPr>
        <xdr:cNvSpPr/>
      </xdr:nvSpPr>
      <xdr:spPr>
        <a:xfrm rot="16200000">
          <a:off x="5210177" y="7884583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342902</xdr:colOff>
      <xdr:row>30</xdr:row>
      <xdr:rowOff>35983</xdr:rowOff>
    </xdr:from>
    <xdr:to>
      <xdr:col>4</xdr:col>
      <xdr:colOff>797985</xdr:colOff>
      <xdr:row>30</xdr:row>
      <xdr:rowOff>300567</xdr:rowOff>
    </xdr:to>
    <xdr:sp macro="" textlink="">
      <xdr:nvSpPr>
        <xdr:cNvPr id="12" name="Arrow: Down 11">
          <a:extLst>
            <a:ext uri="{FF2B5EF4-FFF2-40B4-BE49-F238E27FC236}">
              <a16:creationId xmlns:a16="http://schemas.microsoft.com/office/drawing/2014/main" id="{0B9A657F-ACFF-4414-AAF3-45D3F9A31DD0}"/>
            </a:ext>
          </a:extLst>
        </xdr:cNvPr>
        <xdr:cNvSpPr/>
      </xdr:nvSpPr>
      <xdr:spPr>
        <a:xfrm rot="16200000">
          <a:off x="5210177" y="8198908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342902</xdr:colOff>
      <xdr:row>31</xdr:row>
      <xdr:rowOff>35983</xdr:rowOff>
    </xdr:from>
    <xdr:to>
      <xdr:col>4</xdr:col>
      <xdr:colOff>797985</xdr:colOff>
      <xdr:row>31</xdr:row>
      <xdr:rowOff>300567</xdr:rowOff>
    </xdr:to>
    <xdr:sp macro="" textlink="">
      <xdr:nvSpPr>
        <xdr:cNvPr id="14" name="Arrow: Down 13">
          <a:extLst>
            <a:ext uri="{FF2B5EF4-FFF2-40B4-BE49-F238E27FC236}">
              <a16:creationId xmlns:a16="http://schemas.microsoft.com/office/drawing/2014/main" id="{58F008C6-E750-4DE6-A3C5-B7AB122DCE57}"/>
            </a:ext>
          </a:extLst>
        </xdr:cNvPr>
        <xdr:cNvSpPr/>
      </xdr:nvSpPr>
      <xdr:spPr>
        <a:xfrm rot="16200000">
          <a:off x="5210177" y="8827558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342902</xdr:colOff>
      <xdr:row>32</xdr:row>
      <xdr:rowOff>35983</xdr:rowOff>
    </xdr:from>
    <xdr:to>
      <xdr:col>4</xdr:col>
      <xdr:colOff>797985</xdr:colOff>
      <xdr:row>32</xdr:row>
      <xdr:rowOff>300567</xdr:rowOff>
    </xdr:to>
    <xdr:sp macro="" textlink="">
      <xdr:nvSpPr>
        <xdr:cNvPr id="15" name="Arrow: Down 14">
          <a:extLst>
            <a:ext uri="{FF2B5EF4-FFF2-40B4-BE49-F238E27FC236}">
              <a16:creationId xmlns:a16="http://schemas.microsoft.com/office/drawing/2014/main" id="{4633524B-5458-4C11-932B-2B8C3463C2B3}"/>
            </a:ext>
          </a:extLst>
        </xdr:cNvPr>
        <xdr:cNvSpPr/>
      </xdr:nvSpPr>
      <xdr:spPr>
        <a:xfrm rot="16200000">
          <a:off x="5210177" y="9141883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oneCell">
    <xdr:from>
      <xdr:col>2</xdr:col>
      <xdr:colOff>923717</xdr:colOff>
      <xdr:row>2</xdr:row>
      <xdr:rowOff>22412</xdr:rowOff>
    </xdr:from>
    <xdr:to>
      <xdr:col>2</xdr:col>
      <xdr:colOff>1728436</xdr:colOff>
      <xdr:row>5</xdr:row>
      <xdr:rowOff>961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3BADCB05-1EEE-4AEB-8550-B7E9D7373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276" y="616324"/>
          <a:ext cx="804719" cy="746560"/>
        </a:xfrm>
        <a:prstGeom prst="rect">
          <a:avLst/>
        </a:prstGeom>
      </xdr:spPr>
    </xdr:pic>
    <xdr:clientData/>
  </xdr:twoCellAnchor>
  <xdr:twoCellAnchor>
    <xdr:from>
      <xdr:col>14</xdr:col>
      <xdr:colOff>21167</xdr:colOff>
      <xdr:row>2</xdr:row>
      <xdr:rowOff>42334</xdr:rowOff>
    </xdr:from>
    <xdr:to>
      <xdr:col>14</xdr:col>
      <xdr:colOff>285751</xdr:colOff>
      <xdr:row>3</xdr:row>
      <xdr:rowOff>211667</xdr:rowOff>
    </xdr:to>
    <xdr:sp macro="" textlink="">
      <xdr:nvSpPr>
        <xdr:cNvPr id="18" name="Arrow: Down 17">
          <a:extLst>
            <a:ext uri="{FF2B5EF4-FFF2-40B4-BE49-F238E27FC236}">
              <a16:creationId xmlns:a16="http://schemas.microsoft.com/office/drawing/2014/main" id="{75DEB919-0D6D-44CB-9F2A-80C8D8394581}"/>
            </a:ext>
          </a:extLst>
        </xdr:cNvPr>
        <xdr:cNvSpPr/>
      </xdr:nvSpPr>
      <xdr:spPr>
        <a:xfrm>
          <a:off x="11413067" y="490009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412750</xdr:colOff>
      <xdr:row>2</xdr:row>
      <xdr:rowOff>0</xdr:rowOff>
    </xdr:from>
    <xdr:to>
      <xdr:col>17</xdr:col>
      <xdr:colOff>232834</xdr:colOff>
      <xdr:row>2</xdr:row>
      <xdr:rowOff>105833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025FCE51-9BDD-4F46-B284-4C0AC98A021B}"/>
            </a:ext>
          </a:extLst>
        </xdr:cNvPr>
        <xdr:cNvSpPr/>
      </xdr:nvSpPr>
      <xdr:spPr>
        <a:xfrm>
          <a:off x="5184775" y="447675"/>
          <a:ext cx="8525934" cy="105833"/>
        </a:xfrm>
        <a:prstGeom prst="rect">
          <a:avLst/>
        </a:prstGeom>
        <a:solidFill>
          <a:schemeClr val="accent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17</xdr:col>
      <xdr:colOff>35984</xdr:colOff>
      <xdr:row>2</xdr:row>
      <xdr:rowOff>46567</xdr:rowOff>
    </xdr:from>
    <xdr:to>
      <xdr:col>17</xdr:col>
      <xdr:colOff>300568</xdr:colOff>
      <xdr:row>3</xdr:row>
      <xdr:rowOff>215900</xdr:rowOff>
    </xdr:to>
    <xdr:sp macro="" textlink="">
      <xdr:nvSpPr>
        <xdr:cNvPr id="21" name="Arrow: Down 20">
          <a:extLst>
            <a:ext uri="{FF2B5EF4-FFF2-40B4-BE49-F238E27FC236}">
              <a16:creationId xmlns:a16="http://schemas.microsoft.com/office/drawing/2014/main" id="{292B00F1-2587-44F8-BC56-E97B5775B1D9}"/>
            </a:ext>
          </a:extLst>
        </xdr:cNvPr>
        <xdr:cNvSpPr/>
      </xdr:nvSpPr>
      <xdr:spPr>
        <a:xfrm>
          <a:off x="13513859" y="494242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353483</xdr:colOff>
      <xdr:row>2</xdr:row>
      <xdr:rowOff>46567</xdr:rowOff>
    </xdr:from>
    <xdr:to>
      <xdr:col>4</xdr:col>
      <xdr:colOff>618067</xdr:colOff>
      <xdr:row>3</xdr:row>
      <xdr:rowOff>215900</xdr:rowOff>
    </xdr:to>
    <xdr:sp macro="" textlink="">
      <xdr:nvSpPr>
        <xdr:cNvPr id="22" name="Arrow: Down 21">
          <a:extLst>
            <a:ext uri="{FF2B5EF4-FFF2-40B4-BE49-F238E27FC236}">
              <a16:creationId xmlns:a16="http://schemas.microsoft.com/office/drawing/2014/main" id="{AD102FCE-4618-4CCF-B7EC-43A035E85338}"/>
            </a:ext>
          </a:extLst>
        </xdr:cNvPr>
        <xdr:cNvSpPr/>
      </xdr:nvSpPr>
      <xdr:spPr>
        <a:xfrm>
          <a:off x="5125508" y="494242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5</xdr:col>
      <xdr:colOff>336551</xdr:colOff>
      <xdr:row>2</xdr:row>
      <xdr:rowOff>40217</xdr:rowOff>
    </xdr:from>
    <xdr:to>
      <xdr:col>5</xdr:col>
      <xdr:colOff>601135</xdr:colOff>
      <xdr:row>3</xdr:row>
      <xdr:rowOff>209550</xdr:rowOff>
    </xdr:to>
    <xdr:sp macro="" textlink="">
      <xdr:nvSpPr>
        <xdr:cNvPr id="23" name="Arrow: Down 22">
          <a:extLst>
            <a:ext uri="{FF2B5EF4-FFF2-40B4-BE49-F238E27FC236}">
              <a16:creationId xmlns:a16="http://schemas.microsoft.com/office/drawing/2014/main" id="{E1E17977-F5E3-4BE9-A6A5-657BC50CAD6F}"/>
            </a:ext>
          </a:extLst>
        </xdr:cNvPr>
        <xdr:cNvSpPr/>
      </xdr:nvSpPr>
      <xdr:spPr>
        <a:xfrm>
          <a:off x="6022976" y="487892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342902</xdr:colOff>
      <xdr:row>28</xdr:row>
      <xdr:rowOff>35983</xdr:rowOff>
    </xdr:from>
    <xdr:to>
      <xdr:col>4</xdr:col>
      <xdr:colOff>797985</xdr:colOff>
      <xdr:row>28</xdr:row>
      <xdr:rowOff>300567</xdr:rowOff>
    </xdr:to>
    <xdr:sp macro="" textlink="">
      <xdr:nvSpPr>
        <xdr:cNvPr id="24" name="Arrow: Down 23">
          <a:extLst>
            <a:ext uri="{FF2B5EF4-FFF2-40B4-BE49-F238E27FC236}">
              <a16:creationId xmlns:a16="http://schemas.microsoft.com/office/drawing/2014/main" id="{03F75EF6-511E-4D0E-8DE6-659DF4261E4A}"/>
            </a:ext>
          </a:extLst>
        </xdr:cNvPr>
        <xdr:cNvSpPr/>
      </xdr:nvSpPr>
      <xdr:spPr>
        <a:xfrm rot="16200000">
          <a:off x="5210177" y="7570258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342902</xdr:colOff>
      <xdr:row>29</xdr:row>
      <xdr:rowOff>35983</xdr:rowOff>
    </xdr:from>
    <xdr:to>
      <xdr:col>4</xdr:col>
      <xdr:colOff>797985</xdr:colOff>
      <xdr:row>29</xdr:row>
      <xdr:rowOff>300567</xdr:rowOff>
    </xdr:to>
    <xdr:sp macro="" textlink="">
      <xdr:nvSpPr>
        <xdr:cNvPr id="25" name="Arrow: Down 24">
          <a:extLst>
            <a:ext uri="{FF2B5EF4-FFF2-40B4-BE49-F238E27FC236}">
              <a16:creationId xmlns:a16="http://schemas.microsoft.com/office/drawing/2014/main" id="{0308CAC1-2F15-4C90-9D85-3B3352DBEA42}"/>
            </a:ext>
          </a:extLst>
        </xdr:cNvPr>
        <xdr:cNvSpPr/>
      </xdr:nvSpPr>
      <xdr:spPr>
        <a:xfrm rot="16200000">
          <a:off x="5210177" y="7884583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342902</xdr:colOff>
      <xdr:row>30</xdr:row>
      <xdr:rowOff>35983</xdr:rowOff>
    </xdr:from>
    <xdr:to>
      <xdr:col>4</xdr:col>
      <xdr:colOff>797985</xdr:colOff>
      <xdr:row>30</xdr:row>
      <xdr:rowOff>300567</xdr:rowOff>
    </xdr:to>
    <xdr:sp macro="" textlink="">
      <xdr:nvSpPr>
        <xdr:cNvPr id="26" name="Arrow: Down 25">
          <a:extLst>
            <a:ext uri="{FF2B5EF4-FFF2-40B4-BE49-F238E27FC236}">
              <a16:creationId xmlns:a16="http://schemas.microsoft.com/office/drawing/2014/main" id="{1110EF62-F1F6-4FC7-AE32-8DC2127F31FA}"/>
            </a:ext>
          </a:extLst>
        </xdr:cNvPr>
        <xdr:cNvSpPr/>
      </xdr:nvSpPr>
      <xdr:spPr>
        <a:xfrm rot="16200000">
          <a:off x="5210177" y="8198908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342902</xdr:colOff>
      <xdr:row>31</xdr:row>
      <xdr:rowOff>35983</xdr:rowOff>
    </xdr:from>
    <xdr:to>
      <xdr:col>4</xdr:col>
      <xdr:colOff>797985</xdr:colOff>
      <xdr:row>31</xdr:row>
      <xdr:rowOff>300567</xdr:rowOff>
    </xdr:to>
    <xdr:sp macro="" textlink="">
      <xdr:nvSpPr>
        <xdr:cNvPr id="28" name="Arrow: Down 27">
          <a:extLst>
            <a:ext uri="{FF2B5EF4-FFF2-40B4-BE49-F238E27FC236}">
              <a16:creationId xmlns:a16="http://schemas.microsoft.com/office/drawing/2014/main" id="{A288C91A-FC90-40F2-8FED-0348C34EF8ED}"/>
            </a:ext>
          </a:extLst>
        </xdr:cNvPr>
        <xdr:cNvSpPr/>
      </xdr:nvSpPr>
      <xdr:spPr>
        <a:xfrm rot="16200000">
          <a:off x="5210177" y="8827558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342902</xdr:colOff>
      <xdr:row>32</xdr:row>
      <xdr:rowOff>35983</xdr:rowOff>
    </xdr:from>
    <xdr:to>
      <xdr:col>4</xdr:col>
      <xdr:colOff>797985</xdr:colOff>
      <xdr:row>32</xdr:row>
      <xdr:rowOff>300567</xdr:rowOff>
    </xdr:to>
    <xdr:sp macro="" textlink="">
      <xdr:nvSpPr>
        <xdr:cNvPr id="29" name="Arrow: Down 28">
          <a:extLst>
            <a:ext uri="{FF2B5EF4-FFF2-40B4-BE49-F238E27FC236}">
              <a16:creationId xmlns:a16="http://schemas.microsoft.com/office/drawing/2014/main" id="{C60ED8C8-0049-42B6-A3F5-1DBFD0C2D81E}"/>
            </a:ext>
          </a:extLst>
        </xdr:cNvPr>
        <xdr:cNvSpPr/>
      </xdr:nvSpPr>
      <xdr:spPr>
        <a:xfrm rot="16200000">
          <a:off x="5210177" y="9141883"/>
          <a:ext cx="264584" cy="455083"/>
        </a:xfrm>
        <a:prstGeom prst="downArrow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20</xdr:col>
      <xdr:colOff>105336</xdr:colOff>
      <xdr:row>1</xdr:row>
      <xdr:rowOff>82363</xdr:rowOff>
    </xdr:from>
    <xdr:to>
      <xdr:col>25</xdr:col>
      <xdr:colOff>814419</xdr:colOff>
      <xdr:row>11</xdr:row>
      <xdr:rowOff>180414</xdr:rowOff>
    </xdr:to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4149A9F6-22FC-4A0C-A22C-FE301B06CA7F}"/>
            </a:ext>
            <a:ext uri="{147F2762-F138-4A5C-976F-8EAC2B608ADB}">
              <a16:predDERef xmlns:a16="http://schemas.microsoft.com/office/drawing/2014/main" pred="{C60ED8C8-0049-42B6-A3F5-1DBFD0C2D81E}"/>
            </a:ext>
          </a:extLst>
        </xdr:cNvPr>
        <xdr:cNvSpPr txBox="1"/>
      </xdr:nvSpPr>
      <xdr:spPr>
        <a:xfrm>
          <a:off x="16412136" y="482413"/>
          <a:ext cx="5281083" cy="3650876"/>
        </a:xfrm>
        <a:prstGeom prst="rect">
          <a:avLst/>
        </a:prstGeom>
        <a:solidFill>
          <a:srgbClr val="FFFFCC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INSTRUCTIONS</a:t>
          </a:r>
          <a:endParaRPr lang="en-GB" sz="1100" b="0">
            <a:latin typeface="Open Sans" panose="020B0606030504020204" pitchFamily="34" charset="0"/>
            <a:ea typeface="Open Sans" panose="020B0606030504020204" pitchFamily="34" charset="0"/>
            <a:cs typeface="Open Sans" panose="020B0606030504020204" pitchFamily="34" charset="0"/>
          </a:endParaRPr>
        </a:p>
        <a:p>
          <a:endParaRPr lang="en-GB" sz="1100" b="0" baseline="0">
            <a:latin typeface="Open Sans" panose="020B0606030504020204" pitchFamily="34" charset="0"/>
            <a:ea typeface="Open Sans" panose="020B0606030504020204" pitchFamily="34" charset="0"/>
            <a:cs typeface="Open Sans" panose="020B0606030504020204" pitchFamily="34" charset="0"/>
          </a:endParaRPr>
        </a:p>
        <a:p>
          <a:r>
            <a:rPr lang="en-GB" sz="1100" b="0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On this page you have the ability to amend your class financials to a realistic level. </a:t>
          </a:r>
        </a:p>
        <a:p>
          <a:endParaRPr lang="en-GB" sz="1100" b="0" baseline="0">
            <a:latin typeface="Open Sans" panose="020B0606030504020204" pitchFamily="34" charset="0"/>
            <a:ea typeface="Open Sans" panose="020B0606030504020204" pitchFamily="34" charset="0"/>
            <a:cs typeface="Open Sans" panose="020B0606030504020204" pitchFamily="34" charset="0"/>
          </a:endParaRPr>
        </a:p>
        <a:p>
          <a:r>
            <a:rPr lang="en-GB" sz="1100" b="0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- You can change the number of people taking part within your session.</a:t>
          </a:r>
        </a:p>
        <a:p>
          <a:endParaRPr lang="en-GB" sz="1100" b="0" baseline="0">
            <a:latin typeface="Open Sans" panose="020B0606030504020204" pitchFamily="34" charset="0"/>
            <a:ea typeface="Open Sans" panose="020B0606030504020204" pitchFamily="34" charset="0"/>
            <a:cs typeface="Open Sans" panose="020B0606030504020204" pitchFamily="34" charset="0"/>
          </a:endParaRPr>
        </a:p>
        <a:p>
          <a:r>
            <a:rPr lang="en-GB" sz="1100" b="0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- Note that Create Club Workshop, Party and Events is classed as 1 as its a session cost not per head.</a:t>
          </a:r>
        </a:p>
        <a:p>
          <a:endParaRPr lang="en-GB" sz="1100" b="0" baseline="0">
            <a:latin typeface="Open Sans" panose="020B0606030504020204" pitchFamily="34" charset="0"/>
            <a:ea typeface="Open Sans" panose="020B0606030504020204" pitchFamily="34" charset="0"/>
            <a:cs typeface="Open Sans" panose="020B0606030504020204" pitchFamily="34" charset="0"/>
          </a:endParaRPr>
        </a:p>
        <a:p>
          <a:r>
            <a:rPr lang="en-GB" sz="1100" b="0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- The cost of head is also amendable, therefore you can be realistic to your demographic.</a:t>
          </a:r>
        </a:p>
        <a:p>
          <a:endParaRPr lang="en-GB" sz="1100" b="0" baseline="0">
            <a:latin typeface="Open Sans" panose="020B0606030504020204" pitchFamily="34" charset="0"/>
            <a:ea typeface="Open Sans" panose="020B0606030504020204" pitchFamily="34" charset="0"/>
            <a:cs typeface="Open Sans" panose="020B0606030504020204" pitchFamily="34" charset="0"/>
          </a:endParaRPr>
        </a:p>
        <a:p>
          <a:r>
            <a:rPr lang="en-GB" sz="1100" b="0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- Not all activities have a venue cost, however if there is then put in an approximate average cost for the venue per activity.</a:t>
          </a:r>
        </a:p>
        <a:p>
          <a:endParaRPr lang="en-GB" sz="1100" b="0" baseline="0">
            <a:latin typeface="Open Sans" panose="020B0606030504020204" pitchFamily="34" charset="0"/>
            <a:ea typeface="Open Sans" panose="020B0606030504020204" pitchFamily="34" charset="0"/>
            <a:cs typeface="Open Sans" panose="020B0606030504020204" pitchFamily="34" charset="0"/>
          </a:endParaRPr>
        </a:p>
        <a:p>
          <a:r>
            <a:rPr lang="en-GB" sz="1100" b="0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- Like venues, this is a cost that will vary by activity, add in the cost per session.</a:t>
          </a:r>
        </a:p>
      </xdr:txBody>
    </xdr:sp>
    <xdr:clientData/>
  </xdr:twoCellAnchor>
  <xdr:twoCellAnchor editAs="absolute">
    <xdr:from>
      <xdr:col>20</xdr:col>
      <xdr:colOff>132230</xdr:colOff>
      <xdr:row>11</xdr:row>
      <xdr:rowOff>468967</xdr:rowOff>
    </xdr:from>
    <xdr:to>
      <xdr:col>25</xdr:col>
      <xdr:colOff>841313</xdr:colOff>
      <xdr:row>32</xdr:row>
      <xdr:rowOff>116542</xdr:rowOff>
    </xdr:to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BA3FCC1-5A51-42B8-92E4-4AD84609DDC6}"/>
            </a:ext>
            <a:ext uri="{147F2762-F138-4A5C-976F-8EAC2B608ADB}">
              <a16:predDERef xmlns:a16="http://schemas.microsoft.com/office/drawing/2014/main" pred="{4149A9F6-22FC-4A0C-A22C-FE301B06CA7F}"/>
            </a:ext>
          </a:extLst>
        </xdr:cNvPr>
        <xdr:cNvSpPr txBox="1"/>
      </xdr:nvSpPr>
      <xdr:spPr>
        <a:xfrm>
          <a:off x="16439030" y="4421842"/>
          <a:ext cx="5281083" cy="5867400"/>
        </a:xfrm>
        <a:prstGeom prst="rect">
          <a:avLst/>
        </a:prstGeom>
        <a:solidFill>
          <a:srgbClr val="FFFFCC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0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The gross profit is the total of income minus product costs, venue hire and activity staff costs - </a:t>
          </a:r>
          <a:r>
            <a:rPr lang="en-GB" sz="1100" b="1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this is what your activity will bring in ££.</a:t>
          </a:r>
        </a:p>
        <a:p>
          <a:endParaRPr lang="en-GB" sz="1100" b="0" baseline="0">
            <a:latin typeface="Open Sans" panose="020B0606030504020204" pitchFamily="34" charset="0"/>
            <a:ea typeface="Open Sans" panose="020B0606030504020204" pitchFamily="34" charset="0"/>
            <a:cs typeface="Open Sans" panose="020B0606030504020204" pitchFamily="34" charset="0"/>
          </a:endParaRPr>
        </a:p>
        <a:p>
          <a:r>
            <a:rPr lang="en-GB" sz="1100" b="0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In the next section, you will need to enter some financial information:</a:t>
          </a:r>
        </a:p>
        <a:p>
          <a:endParaRPr lang="en-GB" sz="1100" b="0" baseline="0">
            <a:latin typeface="Open Sans" panose="020B0606030504020204" pitchFamily="34" charset="0"/>
            <a:ea typeface="Open Sans" panose="020B0606030504020204" pitchFamily="34" charset="0"/>
            <a:cs typeface="Open Sans" panose="020B0606030504020204" pitchFamily="34" charset="0"/>
          </a:endParaRPr>
        </a:p>
        <a:p>
          <a:r>
            <a:rPr lang="en-GB" sz="1100" b="1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Central Staff</a:t>
          </a:r>
        </a:p>
        <a:p>
          <a:r>
            <a:rPr lang="en-GB" sz="1100" b="0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Beyond activity staff do you have any other staff costs. If no then put as 0.00</a:t>
          </a:r>
        </a:p>
        <a:p>
          <a:endParaRPr lang="en-GB" sz="1100" b="1" baseline="0">
            <a:latin typeface="Open Sans" panose="020B0606030504020204" pitchFamily="34" charset="0"/>
            <a:ea typeface="Open Sans" panose="020B0606030504020204" pitchFamily="34" charset="0"/>
            <a:cs typeface="Open Sans" panose="020B0606030504020204" pitchFamily="34" charset="0"/>
          </a:endParaRPr>
        </a:p>
        <a:p>
          <a:r>
            <a:rPr lang="en-GB" sz="1100" b="1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Marketing Costs</a:t>
          </a:r>
        </a:p>
        <a:p>
          <a:r>
            <a:rPr lang="en-GB" sz="1100" b="0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Approximate cost of what you will spend on marketing monthly over a 12 month period. Included Meta advertisisng, flyers/posters, postagae etc.,</a:t>
          </a:r>
        </a:p>
        <a:p>
          <a:endParaRPr lang="en-GB" sz="1100" b="0" baseline="0">
            <a:latin typeface="Open Sans" panose="020B0606030504020204" pitchFamily="34" charset="0"/>
            <a:ea typeface="Open Sans" panose="020B0606030504020204" pitchFamily="34" charset="0"/>
            <a:cs typeface="Open Sans" panose="020B0606030504020204" pitchFamily="34" charset="0"/>
          </a:endParaRPr>
        </a:p>
        <a:p>
          <a:r>
            <a:rPr lang="en-GB" sz="1100" b="1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Accounting, Admin &amp; Office Cost</a:t>
          </a:r>
        </a:p>
        <a:p>
          <a:r>
            <a:rPr lang="en-GB" sz="1100" b="0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Estimated costs to run your business, could include subscriptions, professional services, rent, rates, fuel, bank loan etc. Put the cost per month.</a:t>
          </a:r>
        </a:p>
        <a:p>
          <a:endParaRPr lang="en-GB" sz="1100" b="0" baseline="0">
            <a:latin typeface="Open Sans" panose="020B0606030504020204" pitchFamily="34" charset="0"/>
            <a:ea typeface="Open Sans" panose="020B0606030504020204" pitchFamily="34" charset="0"/>
            <a:cs typeface="Open Sans" panose="020B0606030504020204" pitchFamily="34" charset="0"/>
          </a:endParaRPr>
        </a:p>
        <a:p>
          <a:r>
            <a:rPr lang="en-GB" sz="1100" b="1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Monthly Licence Fee</a:t>
          </a:r>
          <a:br>
            <a:rPr lang="en-GB" sz="1100" b="0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</a:br>
          <a:r>
            <a:rPr lang="en-GB" sz="1100" b="0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10% of turnover ie what income yoiu bring in from all sources. </a:t>
          </a:r>
        </a:p>
        <a:p>
          <a:endParaRPr lang="en-GB" sz="1100" b="0" baseline="0">
            <a:latin typeface="Open Sans" panose="020B0606030504020204" pitchFamily="34" charset="0"/>
            <a:ea typeface="Open Sans" panose="020B0606030504020204" pitchFamily="34" charset="0"/>
            <a:cs typeface="Open Sans" panose="020B0606030504020204" pitchFamily="34" charset="0"/>
          </a:endParaRPr>
        </a:p>
        <a:p>
          <a:r>
            <a:rPr lang="en-GB" sz="1100" b="1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Monthly Store Credit</a:t>
          </a:r>
        </a:p>
        <a:p>
          <a:r>
            <a:rPr lang="en-GB" sz="1100" b="0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Input your contracted monthly store credit, including VAT</a:t>
          </a:r>
        </a:p>
        <a:p>
          <a:endParaRPr lang="en-GB" sz="1100" b="0" baseline="0">
            <a:latin typeface="Open Sans" panose="020B0606030504020204" pitchFamily="34" charset="0"/>
            <a:ea typeface="Open Sans" panose="020B0606030504020204" pitchFamily="34" charset="0"/>
            <a:cs typeface="Open Sans" panose="020B0606030504020204" pitchFamily="34" charset="0"/>
          </a:endParaRPr>
        </a:p>
        <a:p>
          <a:r>
            <a:rPr lang="en-GB" sz="1100" b="1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Average Weekly Hours</a:t>
          </a:r>
        </a:p>
        <a:p>
          <a:r>
            <a:rPr lang="en-GB" sz="1100" b="0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Looking at what activities you have enetered into the calendar, it can calculate your average weekly hours over the 12 month period.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565E4-9C7E-41A8-804B-31701459E923}">
  <dimension ref="A1:BP53"/>
  <sheetViews>
    <sheetView tabSelected="1" topLeftCell="A5" zoomScaleNormal="100" workbookViewId="0">
      <selection activeCell="H11" sqref="H11"/>
    </sheetView>
  </sheetViews>
  <sheetFormatPr defaultRowHeight="15" x14ac:dyDescent="0.25"/>
  <cols>
    <col min="1" max="1" width="2.85546875" customWidth="1"/>
    <col min="2" max="2" width="7.42578125" customWidth="1"/>
    <col min="3" max="3" width="54.85546875" style="118" customWidth="1"/>
    <col min="4" max="4" width="1.5703125" style="118" customWidth="1"/>
    <col min="5" max="10" width="13.7109375" customWidth="1"/>
    <col min="11" max="11" width="3.5703125" customWidth="1"/>
    <col min="12" max="12" width="12.140625" customWidth="1"/>
    <col min="13" max="13" width="13.7109375" customWidth="1"/>
    <col min="14" max="14" width="2" customWidth="1"/>
    <col min="15" max="15" width="15.42578125" customWidth="1"/>
    <col min="16" max="16" width="13.7109375" customWidth="1"/>
    <col min="17" max="17" width="2.140625" customWidth="1"/>
    <col min="18" max="18" width="15.140625" customWidth="1"/>
    <col min="19" max="19" width="13.7109375" customWidth="1"/>
    <col min="20" max="20" width="4" customWidth="1"/>
    <col min="21" max="46" width="13.7109375" customWidth="1"/>
    <col min="50" max="50" width="19.42578125" bestFit="1" customWidth="1"/>
    <col min="67" max="67" width="15.85546875" bestFit="1" customWidth="1"/>
  </cols>
  <sheetData>
    <row r="1" spans="1:68" ht="31.5" customHeight="1" x14ac:dyDescent="0.25">
      <c r="A1" s="1" t="s">
        <v>0</v>
      </c>
      <c r="B1" s="1"/>
      <c r="C1" s="141" t="s">
        <v>1</v>
      </c>
      <c r="D1" s="141"/>
      <c r="E1" s="141"/>
      <c r="F1" s="141"/>
      <c r="G1" s="141"/>
      <c r="H1" s="9"/>
      <c r="I1" s="9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11"/>
      <c r="BP1" s="2"/>
    </row>
    <row r="2" spans="1:68" x14ac:dyDescent="0.25">
      <c r="A2" s="1"/>
      <c r="B2" s="1"/>
      <c r="C2" s="8"/>
      <c r="D2" s="8"/>
      <c r="E2" s="9"/>
      <c r="F2" s="9"/>
      <c r="G2" s="9"/>
      <c r="H2" s="9"/>
      <c r="I2" s="9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11"/>
      <c r="BP2" s="2"/>
    </row>
    <row r="3" spans="1:68" x14ac:dyDescent="0.25">
      <c r="A3" s="1"/>
      <c r="B3" s="1"/>
      <c r="C3" s="8"/>
      <c r="D3" s="8"/>
      <c r="E3" s="12"/>
      <c r="F3" s="12"/>
      <c r="G3" s="12"/>
      <c r="H3" s="12"/>
      <c r="I3" s="12"/>
      <c r="J3" s="13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11"/>
      <c r="BO3" s="2"/>
      <c r="BP3" s="2"/>
    </row>
    <row r="4" spans="1:68" x14ac:dyDescent="0.25">
      <c r="A4" s="1"/>
      <c r="B4" s="1"/>
      <c r="C4" s="14"/>
      <c r="D4" s="14"/>
      <c r="E4" s="15"/>
      <c r="F4" s="15"/>
      <c r="G4" s="15"/>
      <c r="H4" s="15"/>
      <c r="I4" s="15"/>
      <c r="J4" s="10"/>
      <c r="K4" s="10"/>
      <c r="L4" s="133" t="s">
        <v>2</v>
      </c>
      <c r="M4" s="133"/>
      <c r="N4" s="10"/>
      <c r="O4" s="133" t="s">
        <v>3</v>
      </c>
      <c r="P4" s="133"/>
      <c r="Q4" s="10"/>
      <c r="R4" s="133" t="s">
        <v>4</v>
      </c>
      <c r="S4" s="133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11"/>
      <c r="BO4" s="2"/>
      <c r="BP4" s="2"/>
    </row>
    <row r="5" spans="1:68" ht="30" x14ac:dyDescent="0.25">
      <c r="A5" s="1"/>
      <c r="B5" s="1"/>
      <c r="C5" s="105"/>
      <c r="D5" s="105"/>
      <c r="E5" s="17" t="s">
        <v>5</v>
      </c>
      <c r="F5" s="18" t="s">
        <v>6</v>
      </c>
      <c r="G5" s="79" t="s">
        <v>7</v>
      </c>
      <c r="H5" s="79" t="s">
        <v>8</v>
      </c>
      <c r="I5" s="79" t="s">
        <v>9</v>
      </c>
      <c r="J5" s="19" t="s">
        <v>10</v>
      </c>
      <c r="K5" s="16"/>
      <c r="L5" s="68" t="s">
        <v>11</v>
      </c>
      <c r="M5" s="100" t="s">
        <v>12</v>
      </c>
      <c r="N5" s="16"/>
      <c r="O5" s="21" t="s">
        <v>13</v>
      </c>
      <c r="P5" s="19" t="s">
        <v>14</v>
      </c>
      <c r="Q5" s="16"/>
      <c r="R5" s="20" t="s">
        <v>15</v>
      </c>
      <c r="S5" s="68" t="s">
        <v>16</v>
      </c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2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3" t="s">
        <v>17</v>
      </c>
      <c r="BO5" s="24">
        <v>200</v>
      </c>
      <c r="BP5" s="2"/>
    </row>
    <row r="6" spans="1:68" ht="30" x14ac:dyDescent="0.25">
      <c r="A6" s="1"/>
      <c r="B6" s="136" t="s">
        <v>18</v>
      </c>
      <c r="C6" s="123" t="s">
        <v>19</v>
      </c>
      <c r="D6" s="104"/>
      <c r="E6" s="80">
        <v>20</v>
      </c>
      <c r="F6" s="89">
        <v>20</v>
      </c>
      <c r="G6" s="89">
        <f>+F6*E6</f>
        <v>400</v>
      </c>
      <c r="H6" s="80">
        <v>1</v>
      </c>
      <c r="I6" s="80">
        <v>12</v>
      </c>
      <c r="J6" s="50">
        <f>+G6*H6*I6</f>
        <v>4800</v>
      </c>
      <c r="K6" s="16"/>
      <c r="L6" s="101">
        <v>0.3</v>
      </c>
      <c r="M6" s="59">
        <f>-J6*L6</f>
        <v>-1440</v>
      </c>
      <c r="N6" s="16"/>
      <c r="O6" s="25">
        <v>0</v>
      </c>
      <c r="P6" s="51">
        <f>-(O6*H6)*I6</f>
        <v>0</v>
      </c>
      <c r="Q6" s="16"/>
      <c r="R6" s="25">
        <v>0</v>
      </c>
      <c r="S6" s="51">
        <f>+R6*H6</f>
        <v>0</v>
      </c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3" t="s">
        <v>20</v>
      </c>
      <c r="BO6" s="24">
        <f>BO5*0.2</f>
        <v>40</v>
      </c>
      <c r="BP6" s="2"/>
    </row>
    <row r="7" spans="1:68" ht="30" x14ac:dyDescent="0.25">
      <c r="A7" s="1"/>
      <c r="B7" s="137"/>
      <c r="C7" s="106" t="s">
        <v>21</v>
      </c>
      <c r="D7" s="106"/>
      <c r="E7" s="82">
        <v>0</v>
      </c>
      <c r="F7" s="91">
        <v>15</v>
      </c>
      <c r="G7" s="91">
        <f t="shared" ref="G7:G12" si="0">SUM(E7*F7)</f>
        <v>0</v>
      </c>
      <c r="H7" s="82">
        <v>0</v>
      </c>
      <c r="I7" s="82">
        <v>36</v>
      </c>
      <c r="J7" s="50">
        <f>SUM(G7*H7*I7)</f>
        <v>0</v>
      </c>
      <c r="K7" s="16"/>
      <c r="L7" s="103">
        <v>0.1</v>
      </c>
      <c r="M7" s="61">
        <v>0</v>
      </c>
      <c r="N7" s="16"/>
      <c r="O7" s="102">
        <v>0</v>
      </c>
      <c r="P7" s="51">
        <v>0</v>
      </c>
      <c r="Q7" s="16"/>
      <c r="R7" s="102">
        <v>0</v>
      </c>
      <c r="S7" s="51">
        <v>0</v>
      </c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3"/>
      <c r="BO7" s="24"/>
      <c r="BP7" s="2"/>
    </row>
    <row r="8" spans="1:68" ht="45" x14ac:dyDescent="0.25">
      <c r="A8" s="1"/>
      <c r="B8" s="137"/>
      <c r="C8" s="107" t="s">
        <v>22</v>
      </c>
      <c r="D8" s="107"/>
      <c r="E8" s="81">
        <v>0</v>
      </c>
      <c r="F8" s="90">
        <v>15</v>
      </c>
      <c r="G8" s="90">
        <f t="shared" si="0"/>
        <v>0</v>
      </c>
      <c r="H8" s="81">
        <v>0</v>
      </c>
      <c r="I8" s="81">
        <v>36</v>
      </c>
      <c r="J8" s="50">
        <f t="shared" ref="J8:J20" si="1">+G8*H8*I8</f>
        <v>0</v>
      </c>
      <c r="K8" s="16"/>
      <c r="L8" s="70">
        <v>0.1</v>
      </c>
      <c r="M8" s="60">
        <f t="shared" ref="M8:M20" si="2">-J8*L8</f>
        <v>0</v>
      </c>
      <c r="N8" s="16"/>
      <c r="O8" s="26">
        <v>0</v>
      </c>
      <c r="P8" s="51">
        <f t="shared" ref="P8:P20" si="3">-(O8*H8)*I8</f>
        <v>0</v>
      </c>
      <c r="Q8" s="16"/>
      <c r="R8" s="26">
        <v>0</v>
      </c>
      <c r="S8" s="51">
        <f t="shared" ref="S8:S20" si="4">+R8*H8</f>
        <v>0</v>
      </c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3" t="s">
        <v>23</v>
      </c>
      <c r="BO8" s="24">
        <f>SUM(BO5:BO6)</f>
        <v>240</v>
      </c>
      <c r="BP8" s="2"/>
    </row>
    <row r="9" spans="1:68" ht="45" x14ac:dyDescent="0.25">
      <c r="A9" s="1"/>
      <c r="B9" s="137"/>
      <c r="C9" s="107" t="s">
        <v>24</v>
      </c>
      <c r="D9" s="107"/>
      <c r="E9" s="81">
        <v>0</v>
      </c>
      <c r="F9" s="90">
        <v>7</v>
      </c>
      <c r="G9" s="90">
        <f t="shared" si="0"/>
        <v>0</v>
      </c>
      <c r="H9" s="81">
        <v>0</v>
      </c>
      <c r="I9" s="81">
        <v>36</v>
      </c>
      <c r="J9" s="50">
        <f t="shared" si="1"/>
        <v>0</v>
      </c>
      <c r="K9" s="16"/>
      <c r="L9" s="71">
        <v>0.1</v>
      </c>
      <c r="M9" s="60">
        <f t="shared" ref="M9:M15" si="5">-J9*L9</f>
        <v>0</v>
      </c>
      <c r="N9" s="16"/>
      <c r="O9" s="26">
        <v>0</v>
      </c>
      <c r="P9" s="51">
        <v>0</v>
      </c>
      <c r="Q9" s="16"/>
      <c r="R9" s="26">
        <v>0</v>
      </c>
      <c r="S9" s="51">
        <f t="shared" si="4"/>
        <v>0</v>
      </c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7"/>
      <c r="BO9" s="28"/>
      <c r="BP9" s="2"/>
    </row>
    <row r="10" spans="1:68" ht="30" x14ac:dyDescent="0.25">
      <c r="A10" s="1"/>
      <c r="B10" s="137"/>
      <c r="C10" s="107" t="s">
        <v>25</v>
      </c>
      <c r="D10" s="107"/>
      <c r="E10" s="81">
        <v>20</v>
      </c>
      <c r="F10" s="90">
        <v>8</v>
      </c>
      <c r="G10" s="90">
        <f t="shared" si="0"/>
        <v>160</v>
      </c>
      <c r="H10" s="81">
        <v>10</v>
      </c>
      <c r="I10" s="81">
        <v>30</v>
      </c>
      <c r="J10" s="50">
        <f t="shared" si="1"/>
        <v>48000</v>
      </c>
      <c r="K10" s="16"/>
      <c r="L10" s="71">
        <v>0.1</v>
      </c>
      <c r="M10" s="60">
        <f t="shared" si="5"/>
        <v>-4800</v>
      </c>
      <c r="N10" s="16"/>
      <c r="O10" s="26">
        <v>0</v>
      </c>
      <c r="P10" s="51">
        <f t="shared" si="3"/>
        <v>0</v>
      </c>
      <c r="Q10" s="16"/>
      <c r="R10" s="26">
        <v>0</v>
      </c>
      <c r="S10" s="51">
        <f t="shared" si="4"/>
        <v>0</v>
      </c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7"/>
      <c r="BO10" s="28"/>
      <c r="BP10" s="2"/>
    </row>
    <row r="11" spans="1:68" ht="30" x14ac:dyDescent="0.25">
      <c r="A11" s="1"/>
      <c r="B11" s="137"/>
      <c r="C11" s="107" t="s">
        <v>26</v>
      </c>
      <c r="D11" s="107"/>
      <c r="E11" s="81">
        <v>20</v>
      </c>
      <c r="F11" s="90">
        <v>10</v>
      </c>
      <c r="G11" s="90">
        <f t="shared" si="0"/>
        <v>200</v>
      </c>
      <c r="H11" s="81">
        <v>1</v>
      </c>
      <c r="I11" s="81">
        <v>12</v>
      </c>
      <c r="J11" s="50">
        <f t="shared" si="1"/>
        <v>2400</v>
      </c>
      <c r="K11" s="16"/>
      <c r="L11" s="70">
        <v>0.1</v>
      </c>
      <c r="M11" s="60">
        <f t="shared" si="5"/>
        <v>-240</v>
      </c>
      <c r="N11" s="16"/>
      <c r="O11" s="26">
        <v>0</v>
      </c>
      <c r="P11" s="51">
        <f t="shared" si="3"/>
        <v>0</v>
      </c>
      <c r="Q11" s="16"/>
      <c r="R11" s="26">
        <v>0</v>
      </c>
      <c r="S11" s="51">
        <f t="shared" si="4"/>
        <v>0</v>
      </c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7"/>
      <c r="BO11" s="28"/>
      <c r="BP11" s="2"/>
    </row>
    <row r="12" spans="1:68" ht="45" x14ac:dyDescent="0.25">
      <c r="A12" s="1"/>
      <c r="B12" s="137"/>
      <c r="C12" s="107" t="s">
        <v>27</v>
      </c>
      <c r="D12" s="107"/>
      <c r="E12" s="81">
        <v>30</v>
      </c>
      <c r="F12" s="90">
        <v>35</v>
      </c>
      <c r="G12" s="90">
        <f t="shared" si="0"/>
        <v>1050</v>
      </c>
      <c r="H12" s="81">
        <v>5</v>
      </c>
      <c r="I12" s="81">
        <v>10</v>
      </c>
      <c r="J12" s="50">
        <f t="shared" si="1"/>
        <v>52500</v>
      </c>
      <c r="K12" s="16"/>
      <c r="L12" s="69">
        <v>0.1</v>
      </c>
      <c r="M12" s="60">
        <f t="shared" si="5"/>
        <v>-5250</v>
      </c>
      <c r="N12" s="16"/>
      <c r="O12" s="26">
        <v>100</v>
      </c>
      <c r="P12" s="51">
        <f t="shared" si="3"/>
        <v>-5000</v>
      </c>
      <c r="Q12" s="16"/>
      <c r="R12" s="26">
        <v>0.25</v>
      </c>
      <c r="S12" s="51">
        <f>J12*0.25</f>
        <v>13125</v>
      </c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7"/>
      <c r="BO12" s="28"/>
      <c r="BP12" s="2"/>
    </row>
    <row r="13" spans="1:68" ht="30" x14ac:dyDescent="0.25">
      <c r="A13" s="1"/>
      <c r="B13" s="137"/>
      <c r="C13" s="108" t="s">
        <v>28</v>
      </c>
      <c r="D13" s="108"/>
      <c r="E13" s="83">
        <v>0</v>
      </c>
      <c r="F13" s="92">
        <v>0</v>
      </c>
      <c r="G13" s="92">
        <v>110</v>
      </c>
      <c r="H13" s="83">
        <v>0</v>
      </c>
      <c r="I13" s="83">
        <v>12</v>
      </c>
      <c r="J13" s="50">
        <v>0</v>
      </c>
      <c r="K13" s="16"/>
      <c r="L13" s="72">
        <v>0.1</v>
      </c>
      <c r="M13" s="62">
        <f t="shared" si="5"/>
        <v>0</v>
      </c>
      <c r="N13" s="16"/>
      <c r="O13" s="26">
        <v>0</v>
      </c>
      <c r="P13" s="51">
        <v>0</v>
      </c>
      <c r="Q13" s="16"/>
      <c r="R13" s="26">
        <v>0</v>
      </c>
      <c r="S13" s="51">
        <f t="shared" si="4"/>
        <v>0</v>
      </c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7"/>
      <c r="BO13" s="28"/>
      <c r="BP13" s="2"/>
    </row>
    <row r="14" spans="1:68" ht="30" x14ac:dyDescent="0.25">
      <c r="A14" s="1"/>
      <c r="B14" s="138" t="s">
        <v>29</v>
      </c>
      <c r="C14" s="109" t="s">
        <v>30</v>
      </c>
      <c r="D14" s="122"/>
      <c r="E14" s="84">
        <v>20</v>
      </c>
      <c r="F14" s="93">
        <v>25</v>
      </c>
      <c r="G14" s="93">
        <f t="shared" ref="G14:G20" si="6">SUM(E14*F14)</f>
        <v>500</v>
      </c>
      <c r="H14" s="98">
        <v>1</v>
      </c>
      <c r="I14" s="98">
        <v>12</v>
      </c>
      <c r="J14" s="98">
        <f t="shared" si="1"/>
        <v>6000</v>
      </c>
      <c r="K14" s="16"/>
      <c r="L14" s="73">
        <v>0.3</v>
      </c>
      <c r="M14" s="63">
        <f t="shared" si="5"/>
        <v>-1800</v>
      </c>
      <c r="N14" s="16"/>
      <c r="O14" s="52">
        <v>0</v>
      </c>
      <c r="P14" s="93">
        <f t="shared" si="3"/>
        <v>0</v>
      </c>
      <c r="Q14" s="16"/>
      <c r="R14" s="53">
        <v>0</v>
      </c>
      <c r="S14" s="93">
        <f t="shared" si="4"/>
        <v>0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3" t="s">
        <v>20</v>
      </c>
      <c r="BO14" s="24" t="e">
        <f>#REF!*0.2</f>
        <v>#REF!</v>
      </c>
      <c r="BP14" s="2"/>
    </row>
    <row r="15" spans="1:68" ht="30" x14ac:dyDescent="0.25">
      <c r="A15" s="1"/>
      <c r="B15" s="139"/>
      <c r="C15" s="110" t="s">
        <v>31</v>
      </c>
      <c r="D15" s="110"/>
      <c r="E15" s="85">
        <v>20</v>
      </c>
      <c r="F15" s="94">
        <v>15</v>
      </c>
      <c r="G15" s="94">
        <f t="shared" si="6"/>
        <v>300</v>
      </c>
      <c r="H15" s="99">
        <v>1</v>
      </c>
      <c r="I15" s="99">
        <v>12</v>
      </c>
      <c r="J15" s="99">
        <f t="shared" si="1"/>
        <v>3600</v>
      </c>
      <c r="K15" s="16"/>
      <c r="L15" s="74">
        <v>0.2</v>
      </c>
      <c r="M15" s="64">
        <f t="shared" si="5"/>
        <v>-720</v>
      </c>
      <c r="N15" s="16"/>
      <c r="O15" s="53">
        <v>0</v>
      </c>
      <c r="P15" s="94">
        <f t="shared" si="3"/>
        <v>0</v>
      </c>
      <c r="Q15" s="16"/>
      <c r="R15" s="53">
        <v>0</v>
      </c>
      <c r="S15" s="94">
        <f t="shared" si="4"/>
        <v>0</v>
      </c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7"/>
      <c r="BO15" s="28"/>
      <c r="BP15" s="2"/>
    </row>
    <row r="16" spans="1:68" ht="30" x14ac:dyDescent="0.25">
      <c r="A16" s="1"/>
      <c r="B16" s="139"/>
      <c r="C16" s="111" t="s">
        <v>32</v>
      </c>
      <c r="D16" s="111"/>
      <c r="E16" s="85">
        <v>10</v>
      </c>
      <c r="F16" s="94">
        <v>15</v>
      </c>
      <c r="G16" s="94">
        <f t="shared" si="6"/>
        <v>150</v>
      </c>
      <c r="H16" s="99">
        <v>2</v>
      </c>
      <c r="I16" s="99">
        <v>12</v>
      </c>
      <c r="J16" s="99">
        <f t="shared" si="1"/>
        <v>3600</v>
      </c>
      <c r="K16" s="16"/>
      <c r="L16" s="75">
        <v>0.1</v>
      </c>
      <c r="M16" s="64">
        <f t="shared" si="2"/>
        <v>-360</v>
      </c>
      <c r="N16" s="16"/>
      <c r="O16" s="53">
        <v>0</v>
      </c>
      <c r="P16" s="94">
        <f t="shared" si="3"/>
        <v>0</v>
      </c>
      <c r="Q16" s="16"/>
      <c r="R16" s="53">
        <v>0</v>
      </c>
      <c r="S16" s="94">
        <f t="shared" si="4"/>
        <v>0</v>
      </c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3" t="s">
        <v>23</v>
      </c>
      <c r="BO16" s="24" t="e">
        <f>SUM(BO14:BO14)</f>
        <v>#REF!</v>
      </c>
      <c r="BP16" s="2"/>
    </row>
    <row r="17" spans="1:68" ht="60" x14ac:dyDescent="0.25">
      <c r="A17" s="1"/>
      <c r="B17" s="139"/>
      <c r="C17" s="111" t="s">
        <v>33</v>
      </c>
      <c r="D17" s="111"/>
      <c r="E17" s="85">
        <v>0</v>
      </c>
      <c r="F17" s="94">
        <v>200</v>
      </c>
      <c r="G17" s="94">
        <f t="shared" si="6"/>
        <v>0</v>
      </c>
      <c r="H17" s="99">
        <v>0</v>
      </c>
      <c r="I17" s="99">
        <v>6</v>
      </c>
      <c r="J17" s="99">
        <f t="shared" si="1"/>
        <v>0</v>
      </c>
      <c r="K17" s="16"/>
      <c r="L17" s="74">
        <v>0.3</v>
      </c>
      <c r="M17" s="64">
        <f t="shared" si="2"/>
        <v>0</v>
      </c>
      <c r="N17" s="16"/>
      <c r="O17" s="53">
        <v>0</v>
      </c>
      <c r="P17" s="94">
        <f t="shared" si="3"/>
        <v>0</v>
      </c>
      <c r="Q17" s="16"/>
      <c r="R17" s="53">
        <v>0</v>
      </c>
      <c r="S17" s="94">
        <f t="shared" si="4"/>
        <v>0</v>
      </c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7" t="s">
        <v>34</v>
      </c>
      <c r="BO17" s="28" t="e">
        <f>#REF!*12</f>
        <v>#REF!</v>
      </c>
      <c r="BP17" s="2"/>
    </row>
    <row r="18" spans="1:68" x14ac:dyDescent="0.25">
      <c r="A18" s="1"/>
      <c r="B18" s="140"/>
      <c r="C18" s="112" t="s">
        <v>35</v>
      </c>
      <c r="D18" s="112"/>
      <c r="E18" s="86">
        <v>10</v>
      </c>
      <c r="F18" s="95">
        <v>15</v>
      </c>
      <c r="G18" s="95">
        <f t="shared" si="6"/>
        <v>150</v>
      </c>
      <c r="H18" s="86">
        <v>0</v>
      </c>
      <c r="I18" s="86">
        <v>12</v>
      </c>
      <c r="J18" s="99">
        <f t="shared" si="1"/>
        <v>0</v>
      </c>
      <c r="K18" s="16"/>
      <c r="L18" s="76">
        <v>0.1</v>
      </c>
      <c r="M18" s="65">
        <f t="shared" si="2"/>
        <v>0</v>
      </c>
      <c r="N18" s="16"/>
      <c r="O18" s="53">
        <v>0</v>
      </c>
      <c r="P18" s="94">
        <f t="shared" si="3"/>
        <v>0</v>
      </c>
      <c r="Q18" s="16"/>
      <c r="R18" s="53">
        <v>0</v>
      </c>
      <c r="S18" s="94">
        <f t="shared" si="4"/>
        <v>0</v>
      </c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9"/>
      <c r="BO18" s="30"/>
      <c r="BP18" s="2"/>
    </row>
    <row r="19" spans="1:68" ht="30" x14ac:dyDescent="0.25">
      <c r="A19" s="1"/>
      <c r="B19" s="134" t="s">
        <v>36</v>
      </c>
      <c r="C19" s="113" t="s">
        <v>37</v>
      </c>
      <c r="D19" s="113"/>
      <c r="E19" s="87">
        <v>1</v>
      </c>
      <c r="F19" s="96">
        <v>180</v>
      </c>
      <c r="G19" s="96">
        <f t="shared" si="6"/>
        <v>180</v>
      </c>
      <c r="H19" s="87">
        <v>2</v>
      </c>
      <c r="I19" s="87">
        <v>12</v>
      </c>
      <c r="J19" s="87">
        <f t="shared" si="1"/>
        <v>4320</v>
      </c>
      <c r="K19" s="16"/>
      <c r="L19" s="77">
        <v>0.3</v>
      </c>
      <c r="M19" s="66">
        <f t="shared" si="2"/>
        <v>-1296</v>
      </c>
      <c r="N19" s="16"/>
      <c r="O19" s="31">
        <v>0</v>
      </c>
      <c r="P19" s="96">
        <f t="shared" si="3"/>
        <v>0</v>
      </c>
      <c r="Q19" s="16"/>
      <c r="R19" s="31">
        <v>0</v>
      </c>
      <c r="S19" s="96">
        <f t="shared" si="4"/>
        <v>0</v>
      </c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11"/>
      <c r="BO19" s="2"/>
      <c r="BP19" s="2"/>
    </row>
    <row r="20" spans="1:68" ht="30" x14ac:dyDescent="0.25">
      <c r="A20" s="1"/>
      <c r="B20" s="135"/>
      <c r="C20" s="114" t="s">
        <v>38</v>
      </c>
      <c r="D20" s="114"/>
      <c r="E20" s="88">
        <v>1</v>
      </c>
      <c r="F20" s="97">
        <v>200</v>
      </c>
      <c r="G20" s="97">
        <f t="shared" si="6"/>
        <v>200</v>
      </c>
      <c r="H20" s="88">
        <v>1</v>
      </c>
      <c r="I20" s="88">
        <v>4</v>
      </c>
      <c r="J20" s="88">
        <f t="shared" si="1"/>
        <v>800</v>
      </c>
      <c r="K20" s="16"/>
      <c r="L20" s="78">
        <v>0.1</v>
      </c>
      <c r="M20" s="67">
        <f t="shared" si="2"/>
        <v>-80</v>
      </c>
      <c r="N20" s="16"/>
      <c r="O20" s="32">
        <v>0</v>
      </c>
      <c r="P20" s="97">
        <f t="shared" si="3"/>
        <v>0</v>
      </c>
      <c r="Q20" s="16"/>
      <c r="R20" s="32">
        <v>0</v>
      </c>
      <c r="S20" s="97">
        <f t="shared" si="4"/>
        <v>0</v>
      </c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11"/>
      <c r="BO20" s="2"/>
      <c r="BP20" s="2"/>
    </row>
    <row r="21" spans="1:68" ht="16.5" x14ac:dyDescent="0.25">
      <c r="A21" s="1"/>
      <c r="B21" s="1"/>
      <c r="C21" s="12"/>
      <c r="D21" s="12"/>
      <c r="E21" s="2"/>
      <c r="F21" s="2"/>
      <c r="G21" s="2"/>
      <c r="H21" s="2"/>
      <c r="I21" s="2"/>
      <c r="J21" s="33">
        <f>SUM(J6:J20)</f>
        <v>126020</v>
      </c>
      <c r="K21" s="10"/>
      <c r="L21" s="10"/>
      <c r="M21" s="33">
        <f>SUM(M6:M20)</f>
        <v>-15986</v>
      </c>
      <c r="N21" s="34"/>
      <c r="O21" s="34"/>
      <c r="P21" s="33">
        <f>SUM(P6:P20)</f>
        <v>-5000</v>
      </c>
      <c r="Q21" s="58"/>
      <c r="R21" s="34"/>
      <c r="S21" s="33">
        <f>-SUM(S6:S20)</f>
        <v>-13125</v>
      </c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11"/>
      <c r="BO21" s="2"/>
      <c r="BP21" s="2"/>
    </row>
    <row r="22" spans="1:68" x14ac:dyDescent="0.25">
      <c r="A22" s="4"/>
      <c r="B22" s="1"/>
      <c r="C22" s="12"/>
      <c r="D22" s="12"/>
      <c r="E22" s="5"/>
      <c r="F22" s="5"/>
      <c r="G22" s="5"/>
      <c r="H22" s="5"/>
      <c r="I22" s="5"/>
      <c r="J22" s="5"/>
      <c r="K22" s="5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11"/>
      <c r="BP22" s="2"/>
    </row>
    <row r="23" spans="1:68" ht="16.5" x14ac:dyDescent="0.25">
      <c r="A23" s="4"/>
      <c r="B23" s="4"/>
      <c r="C23" s="115"/>
      <c r="D23" s="115"/>
      <c r="E23" s="5"/>
      <c r="F23" s="129" t="s">
        <v>39</v>
      </c>
      <c r="G23" s="130"/>
      <c r="H23" s="130"/>
      <c r="I23" s="130"/>
      <c r="J23" s="36">
        <f>J21</f>
        <v>126020</v>
      </c>
      <c r="K23" s="16"/>
      <c r="L23" s="10"/>
      <c r="M23" s="10"/>
      <c r="N23" s="2"/>
      <c r="O23" s="2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2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11"/>
      <c r="BP23" s="2"/>
    </row>
    <row r="24" spans="1:68" ht="16.5" x14ac:dyDescent="0.25">
      <c r="A24" s="1"/>
      <c r="B24" s="4"/>
      <c r="C24" s="115"/>
      <c r="D24" s="115"/>
      <c r="E24" s="35"/>
      <c r="F24" s="129" t="s">
        <v>40</v>
      </c>
      <c r="G24" s="130"/>
      <c r="H24" s="130"/>
      <c r="I24" s="130"/>
      <c r="J24" s="37">
        <f>M21</f>
        <v>-15986</v>
      </c>
      <c r="K24" s="16"/>
      <c r="L24" s="16"/>
      <c r="M24" s="16"/>
      <c r="N24" s="2"/>
      <c r="O24" s="2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0"/>
      <c r="AT24" s="2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29"/>
      <c r="BP24" s="5"/>
    </row>
    <row r="25" spans="1:68" ht="16.5" x14ac:dyDescent="0.25">
      <c r="A25" s="1"/>
      <c r="B25" s="1"/>
      <c r="C25" s="12"/>
      <c r="D25" s="12"/>
      <c r="E25" s="2"/>
      <c r="F25" s="129" t="s">
        <v>41</v>
      </c>
      <c r="G25" s="130"/>
      <c r="H25" s="130"/>
      <c r="I25" s="130"/>
      <c r="J25" s="37">
        <f>P21</f>
        <v>-5000</v>
      </c>
      <c r="K25" s="6"/>
      <c r="L25" s="6"/>
      <c r="M25" s="38"/>
      <c r="N25" s="2"/>
      <c r="O25" s="2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10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9"/>
      <c r="BP25" s="5"/>
    </row>
    <row r="26" spans="1:68" ht="16.5" x14ac:dyDescent="0.25">
      <c r="A26" s="1"/>
      <c r="B26" s="1"/>
      <c r="C26" s="12"/>
      <c r="D26" s="12"/>
      <c r="E26" s="2"/>
      <c r="F26" s="129" t="s">
        <v>42</v>
      </c>
      <c r="G26" s="130"/>
      <c r="H26" s="130"/>
      <c r="I26" s="130"/>
      <c r="J26" s="37">
        <f>S21</f>
        <v>-13125</v>
      </c>
      <c r="K26" s="6"/>
      <c r="L26" s="6"/>
      <c r="M26" s="6"/>
      <c r="N26" s="2"/>
      <c r="O26" s="2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10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11"/>
      <c r="BP26" s="2"/>
    </row>
    <row r="27" spans="1:68" ht="16.5" x14ac:dyDescent="0.25">
      <c r="A27" s="1"/>
      <c r="B27" s="1"/>
      <c r="C27" s="12"/>
      <c r="D27" s="12"/>
      <c r="E27" s="2"/>
      <c r="F27" s="142" t="s">
        <v>43</v>
      </c>
      <c r="G27" s="143"/>
      <c r="H27" s="143"/>
      <c r="I27" s="143"/>
      <c r="J27" s="39">
        <f>SUM(J23:J26)</f>
        <v>91909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10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11"/>
      <c r="BP27" s="2"/>
    </row>
    <row r="28" spans="1:68" x14ac:dyDescent="0.25">
      <c r="A28" s="1"/>
      <c r="B28" s="1"/>
      <c r="C28" s="12"/>
      <c r="D28" s="12"/>
      <c r="E28" s="2"/>
      <c r="F28" s="2"/>
      <c r="G28" s="2"/>
      <c r="H28" s="2"/>
      <c r="I28" s="2"/>
      <c r="J28" s="3"/>
      <c r="K28" s="6"/>
      <c r="L28" s="6"/>
      <c r="M28" s="7"/>
      <c r="N28" s="7"/>
      <c r="O28" s="7"/>
      <c r="P28" s="7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10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11"/>
      <c r="BP28" s="2"/>
    </row>
    <row r="29" spans="1:68" ht="16.5" x14ac:dyDescent="0.25">
      <c r="A29" s="1"/>
      <c r="B29" s="1"/>
      <c r="C29" s="116" t="s">
        <v>44</v>
      </c>
      <c r="D29" s="116"/>
      <c r="E29" s="40"/>
      <c r="F29" s="129" t="s">
        <v>45</v>
      </c>
      <c r="G29" s="130"/>
      <c r="H29" s="130"/>
      <c r="I29" s="131"/>
      <c r="J29" s="36">
        <v>0</v>
      </c>
      <c r="K29" s="6"/>
      <c r="L29" s="7"/>
      <c r="M29" s="7"/>
      <c r="N29" s="7"/>
      <c r="O29" s="7"/>
      <c r="P29" s="7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10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11"/>
      <c r="BP29" s="2"/>
    </row>
    <row r="30" spans="1:68" ht="16.5" x14ac:dyDescent="0.25">
      <c r="A30" s="1"/>
      <c r="B30" s="1"/>
      <c r="C30" s="116" t="s">
        <v>46</v>
      </c>
      <c r="D30" s="116"/>
      <c r="E30" s="40"/>
      <c r="F30" s="129" t="s">
        <v>47</v>
      </c>
      <c r="G30" s="130"/>
      <c r="H30" s="130"/>
      <c r="I30" s="130"/>
      <c r="J30" s="37">
        <v>100</v>
      </c>
      <c r="K30" s="6"/>
      <c r="L30" s="7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10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11"/>
      <c r="BP30" s="2"/>
    </row>
    <row r="31" spans="1:68" ht="16.5" x14ac:dyDescent="0.25">
      <c r="A31" s="1"/>
      <c r="B31" s="1"/>
      <c r="C31" s="116" t="s">
        <v>48</v>
      </c>
      <c r="D31" s="116"/>
      <c r="E31" s="40"/>
      <c r="F31" s="129" t="s">
        <v>49</v>
      </c>
      <c r="G31" s="130"/>
      <c r="H31" s="130"/>
      <c r="I31" s="130"/>
      <c r="J31" s="37">
        <v>64</v>
      </c>
      <c r="K31" s="6"/>
      <c r="L31" s="132" t="s">
        <v>50</v>
      </c>
      <c r="M31" s="132"/>
      <c r="N31" s="132"/>
      <c r="O31" s="132"/>
      <c r="P31" s="132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10"/>
      <c r="AT31" s="2"/>
      <c r="AU31" s="2"/>
      <c r="AV31" s="2"/>
      <c r="AW31" s="2"/>
      <c r="AX31" s="41">
        <v>0.1</v>
      </c>
      <c r="AY31" s="42" t="e">
        <f>IF(#REF!="Y",J21*0.1,)</f>
        <v>#REF!</v>
      </c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11"/>
      <c r="BP31" s="2"/>
    </row>
    <row r="32" spans="1:68" ht="16.5" x14ac:dyDescent="0.25">
      <c r="A32" s="1"/>
      <c r="B32" s="1"/>
      <c r="C32" s="116" t="s">
        <v>51</v>
      </c>
      <c r="D32" s="116"/>
      <c r="E32" s="40"/>
      <c r="F32" s="129" t="s">
        <v>52</v>
      </c>
      <c r="G32" s="130"/>
      <c r="H32" s="130"/>
      <c r="I32" s="130"/>
      <c r="J32" s="37">
        <f>(J21*0.1)/12</f>
        <v>1050.1666666666667</v>
      </c>
      <c r="K32" s="6"/>
      <c r="L32" t="s">
        <v>53</v>
      </c>
      <c r="M32" s="54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10"/>
      <c r="AT32" s="2"/>
      <c r="AU32" s="2"/>
      <c r="AV32" s="2"/>
      <c r="AW32" s="2"/>
      <c r="AX32" s="42" t="s">
        <v>54</v>
      </c>
      <c r="AY32" s="42" t="e">
        <f>IF(#REF!&gt;AY31,#REF!,AY31)</f>
        <v>#REF!</v>
      </c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11"/>
      <c r="BP32" s="2"/>
    </row>
    <row r="33" spans="1:68" ht="16.5" x14ac:dyDescent="0.25">
      <c r="A33" s="1"/>
      <c r="B33" s="1"/>
      <c r="C33" s="117" t="s">
        <v>55</v>
      </c>
      <c r="D33" s="117"/>
      <c r="E33" s="40"/>
      <c r="F33" s="129" t="s">
        <v>55</v>
      </c>
      <c r="G33" s="130"/>
      <c r="H33" s="130"/>
      <c r="I33" s="130"/>
      <c r="J33" s="37">
        <f>(P33*1.06)/60</f>
        <v>247.31566666666669</v>
      </c>
      <c r="K33" s="44"/>
      <c r="L33" s="121" t="s">
        <v>56</v>
      </c>
      <c r="M33" s="16"/>
      <c r="N33" s="44"/>
      <c r="O33" s="16"/>
      <c r="P33" s="44">
        <v>13999</v>
      </c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10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11"/>
      <c r="BP33" s="2"/>
    </row>
    <row r="34" spans="1:68" ht="16.5" x14ac:dyDescent="0.25">
      <c r="A34" s="1"/>
      <c r="B34" s="1"/>
      <c r="C34" s="12"/>
      <c r="D34" s="12"/>
      <c r="E34" s="43"/>
      <c r="F34" s="124" t="s">
        <v>57</v>
      </c>
      <c r="G34" s="125"/>
      <c r="H34" s="125"/>
      <c r="I34" s="125"/>
      <c r="J34" s="46" cm="1">
        <f t="array" ref="J34">SUM((J29:J33)*12)</f>
        <v>17537.788</v>
      </c>
      <c r="K34" s="120"/>
      <c r="L34" s="126"/>
      <c r="M34" s="126"/>
      <c r="N34" s="126"/>
      <c r="O34" s="126"/>
      <c r="P34" s="126"/>
      <c r="Q34" s="126"/>
      <c r="R34" s="126"/>
      <c r="S34" s="126"/>
      <c r="T34" s="120"/>
      <c r="U34" s="120"/>
      <c r="V34" s="120"/>
      <c r="W34" s="120"/>
      <c r="X34" s="120"/>
      <c r="Y34" s="120"/>
      <c r="Z34" s="120"/>
      <c r="AA34" s="120"/>
      <c r="AB34" s="120"/>
      <c r="AC34" s="120"/>
      <c r="AD34" s="120"/>
      <c r="AE34" s="120"/>
      <c r="AF34" s="120"/>
      <c r="AG34" s="120"/>
      <c r="AH34" s="120"/>
      <c r="AI34" s="120"/>
      <c r="AJ34" s="120"/>
      <c r="AK34" s="120"/>
      <c r="AL34" s="120"/>
      <c r="AM34" s="120"/>
      <c r="AN34" s="120"/>
      <c r="AO34" s="120"/>
      <c r="AP34" s="120"/>
      <c r="AQ34" s="120"/>
      <c r="AR34" s="120"/>
      <c r="AS34" s="10"/>
      <c r="AT34" s="2"/>
      <c r="AU34" s="2"/>
      <c r="AV34" s="2"/>
      <c r="AW34" s="2"/>
      <c r="AX34" s="23" t="s">
        <v>58</v>
      </c>
      <c r="AY34" s="4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11"/>
      <c r="BP34" s="2"/>
    </row>
    <row r="35" spans="1:68" x14ac:dyDescent="0.25">
      <c r="A35" s="1"/>
      <c r="B35" s="1"/>
      <c r="C35" s="12"/>
      <c r="D35" s="12"/>
      <c r="E35" s="45"/>
      <c r="F35" s="47"/>
      <c r="G35" s="47"/>
      <c r="H35" s="47"/>
      <c r="I35" s="47"/>
      <c r="J35" s="120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10"/>
      <c r="AT35" s="2"/>
      <c r="AU35" s="2"/>
      <c r="AV35" s="2"/>
      <c r="AW35" s="2"/>
      <c r="AX35" s="24"/>
      <c r="AY35" s="42" t="s">
        <v>59</v>
      </c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11"/>
      <c r="BP35" s="2"/>
    </row>
    <row r="36" spans="1:68" ht="16.5" x14ac:dyDescent="0.25">
      <c r="A36" s="1"/>
      <c r="B36" s="1"/>
      <c r="C36" s="12"/>
      <c r="D36" s="12"/>
      <c r="E36" s="2"/>
      <c r="F36" s="127" t="s">
        <v>60</v>
      </c>
      <c r="G36" s="128"/>
      <c r="H36" s="128"/>
      <c r="I36" s="128"/>
      <c r="J36" s="55">
        <f>J27-J34</f>
        <v>74371.212</v>
      </c>
      <c r="K36" s="6"/>
      <c r="L36" s="5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10"/>
      <c r="AT36" s="2"/>
      <c r="AU36" s="2"/>
      <c r="AV36" s="2"/>
      <c r="AW36" s="2"/>
      <c r="AX36" s="24"/>
      <c r="AY36" s="42" t="s">
        <v>61</v>
      </c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11"/>
      <c r="BP36" s="2"/>
    </row>
    <row r="37" spans="1:68" x14ac:dyDescent="0.25">
      <c r="A37" s="1"/>
      <c r="B37" s="1"/>
      <c r="C37" s="12"/>
      <c r="D37" s="12"/>
      <c r="E37" s="2"/>
      <c r="F37" s="30"/>
      <c r="G37" s="30"/>
      <c r="H37" s="30"/>
      <c r="I37" s="30"/>
      <c r="J37" s="5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10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11"/>
      <c r="BP37" s="2"/>
    </row>
    <row r="38" spans="1:68" x14ac:dyDescent="0.25">
      <c r="A38" s="1"/>
      <c r="B38" s="1"/>
      <c r="C38" s="119"/>
      <c r="D38" s="119"/>
      <c r="E38" s="2"/>
      <c r="F38" s="2"/>
      <c r="G38" s="2"/>
      <c r="H38" s="2"/>
      <c r="I38" s="2"/>
      <c r="J38" s="3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10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11"/>
      <c r="BP38" s="2"/>
    </row>
    <row r="39" spans="1:68" x14ac:dyDescent="0.25">
      <c r="A39" s="1"/>
      <c r="B39" s="1"/>
      <c r="C39" s="12"/>
      <c r="D39" s="12"/>
      <c r="E39" s="2"/>
      <c r="F39" s="2"/>
      <c r="G39" s="2"/>
      <c r="H39" s="2"/>
      <c r="I39" s="2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11"/>
      <c r="BP39" s="2"/>
    </row>
    <row r="40" spans="1:68" x14ac:dyDescent="0.25">
      <c r="A40" s="1"/>
      <c r="B40" s="1"/>
      <c r="C40" s="12"/>
      <c r="D40" s="12"/>
      <c r="E40" s="2"/>
      <c r="F40" s="2"/>
      <c r="G40" s="2"/>
      <c r="H40" s="2"/>
      <c r="I40" s="2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11"/>
      <c r="BP40" s="2"/>
    </row>
    <row r="41" spans="1:68" x14ac:dyDescent="0.25">
      <c r="A41" s="1"/>
      <c r="B41" s="1"/>
      <c r="C41" s="12"/>
      <c r="D41" s="12"/>
      <c r="E41" s="2"/>
      <c r="F41" s="48"/>
      <c r="G41" s="48"/>
      <c r="H41" s="48"/>
      <c r="I41" s="48"/>
      <c r="J41" s="7"/>
      <c r="K41" s="7"/>
      <c r="L41" s="7"/>
      <c r="M41" s="7"/>
      <c r="N41" s="7"/>
      <c r="O41" s="49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11"/>
      <c r="BP41" s="2"/>
    </row>
    <row r="42" spans="1:68" x14ac:dyDescent="0.25">
      <c r="C42" s="12"/>
      <c r="D42" s="12"/>
    </row>
    <row r="43" spans="1:68" x14ac:dyDescent="0.25">
      <c r="C43" s="12"/>
      <c r="D43" s="12"/>
    </row>
    <row r="44" spans="1:68" x14ac:dyDescent="0.25">
      <c r="C44" s="12"/>
      <c r="D44" s="12"/>
    </row>
    <row r="45" spans="1:68" x14ac:dyDescent="0.25">
      <c r="C45" s="12"/>
      <c r="D45" s="12"/>
    </row>
    <row r="46" spans="1:68" x14ac:dyDescent="0.25">
      <c r="C46" s="12"/>
      <c r="D46" s="12"/>
    </row>
    <row r="47" spans="1:68" x14ac:dyDescent="0.25">
      <c r="C47" s="12"/>
      <c r="D47" s="12"/>
    </row>
    <row r="48" spans="1:68" x14ac:dyDescent="0.25">
      <c r="C48" s="12"/>
      <c r="D48" s="12"/>
    </row>
    <row r="49" spans="3:4" ht="42" customHeight="1" x14ac:dyDescent="0.25">
      <c r="C49" s="12"/>
      <c r="D49" s="12"/>
    </row>
    <row r="50" spans="3:4" ht="51" customHeight="1" x14ac:dyDescent="0.25">
      <c r="C50" s="12"/>
      <c r="D50" s="12"/>
    </row>
    <row r="51" spans="3:4" ht="48" customHeight="1" x14ac:dyDescent="0.25">
      <c r="C51" s="12"/>
      <c r="D51" s="12"/>
    </row>
    <row r="53" spans="3:4" x14ac:dyDescent="0.25">
      <c r="C53" s="12"/>
      <c r="D53" s="12"/>
    </row>
  </sheetData>
  <mergeCells count="21">
    <mergeCell ref="C1:G1"/>
    <mergeCell ref="F27:I27"/>
    <mergeCell ref="L4:M4"/>
    <mergeCell ref="F25:I25"/>
    <mergeCell ref="F26:I26"/>
    <mergeCell ref="O4:P4"/>
    <mergeCell ref="R4:S4"/>
    <mergeCell ref="B19:B20"/>
    <mergeCell ref="F23:I23"/>
    <mergeCell ref="F24:I24"/>
    <mergeCell ref="B6:B13"/>
    <mergeCell ref="B14:B18"/>
    <mergeCell ref="F34:I34"/>
    <mergeCell ref="L34:S34"/>
    <mergeCell ref="F36:I36"/>
    <mergeCell ref="F29:I29"/>
    <mergeCell ref="F30:I30"/>
    <mergeCell ref="F31:I31"/>
    <mergeCell ref="F32:I32"/>
    <mergeCell ref="F33:I33"/>
    <mergeCell ref="L31:P31"/>
  </mergeCells>
  <conditionalFormatting sqref="J36">
    <cfRule type="cellIs" dxfId="1" priority="1" operator="lessThan">
      <formula>0</formula>
    </cfRule>
    <cfRule type="cellIs" dxfId="0" priority="2" operator="greaterThan">
      <formula>0</formula>
    </cfRule>
  </conditionalFormatting>
  <pageMargins left="0.7" right="0.7" top="0.75" bottom="0.75" header="0.3" footer="0.3"/>
  <pageSetup paperSize="9" scale="0" firstPageNumber="0" fitToWidth="0" fitToHeight="0" orientation="landscape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Financials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 Long</dc:creator>
  <cp:keywords/>
  <dc:description/>
  <cp:lastModifiedBy>Louise Richardson</cp:lastModifiedBy>
  <cp:revision/>
  <dcterms:created xsi:type="dcterms:W3CDTF">2023-10-31T11:07:26Z</dcterms:created>
  <dcterms:modified xsi:type="dcterms:W3CDTF">2025-12-04T11:26:10Z</dcterms:modified>
  <cp:category/>
  <cp:contentStatus/>
</cp:coreProperties>
</file>